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G:\Purchasing\2024\Proposals\RP049-24 Property Deed Transfer Solution - CB\"/>
    </mc:Choice>
  </mc:AlternateContent>
  <xr:revisionPtr revIDLastSave="0" documentId="13_ncr:1_{281AF994-1C01-4C33-8C3B-A2E0FB6671EC}" xr6:coauthVersionLast="47" xr6:coauthVersionMax="47" xr10:uidLastSave="{00000000-0000-0000-0000-000000000000}"/>
  <bookViews>
    <workbookView xWindow="-28920" yWindow="-120" windowWidth="29040" windowHeight="15720" activeTab="1" xr2:uid="{00000000-000D-0000-FFFF-FFFF00000000}"/>
  </bookViews>
  <sheets>
    <sheet name="Functional Requirement Instruct" sheetId="14" r:id="rId1"/>
    <sheet name="Solution" sheetId="5" r:id="rId2"/>
    <sheet name="Scoring Summary" sheetId="15" state="hidden" r:id="rId3"/>
  </sheets>
  <externalReferences>
    <externalReference r:id="rId4"/>
  </externalReferences>
  <definedNames>
    <definedName name="Availability">'[1]Support Data'!$A$48:$A$51</definedName>
    <definedName name="AvailabilityData">'[1]Support Data'!$A$48:$B$51</definedName>
    <definedName name="_xlnm.Print_Area" localSheetId="0">'Functional Requirement Instruct'!$A$1:$U$29</definedName>
    <definedName name="_xlnm.Print_Area" localSheetId="2">'Scoring Summary'!$A$1:$M$9</definedName>
    <definedName name="_xlnm.Print_Area" localSheetId="1">Solution!$A$4:$J$34</definedName>
    <definedName name="_xlnm.Print_Titles" localSheetId="1">Solution!$1:$3</definedName>
    <definedName name="specdata">'[1]Support Data'!$A$5:$B$8</definedName>
    <definedName name="SpecType">'[1]Support Data'!$A$5:$A$8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5" l="1"/>
  <c r="G7" i="15" l="1"/>
  <c r="K7" i="15" s="1"/>
  <c r="D7" i="15"/>
  <c r="C7" i="15"/>
  <c r="B7" i="15"/>
  <c r="I6" i="15"/>
  <c r="E6" i="15"/>
  <c r="W33" i="5" l="1"/>
  <c r="U33" i="5"/>
  <c r="S33" i="5"/>
  <c r="R33" i="5"/>
  <c r="Q33" i="5"/>
  <c r="P33" i="5"/>
  <c r="O33" i="5"/>
  <c r="N33" i="5"/>
  <c r="M33" i="5"/>
  <c r="L33" i="5"/>
  <c r="K33" i="5"/>
  <c r="D8" i="15" l="1"/>
  <c r="C8" i="15"/>
  <c r="B8" i="15"/>
  <c r="E7" i="15" l="1"/>
  <c r="E8" i="15" l="1"/>
  <c r="W32" i="5" l="1"/>
  <c r="U32" i="5"/>
  <c r="S32" i="5"/>
  <c r="R32" i="5"/>
  <c r="Q32" i="5"/>
  <c r="P32" i="5"/>
  <c r="O32" i="5"/>
  <c r="N32" i="5"/>
  <c r="M32" i="5"/>
  <c r="L32" i="5"/>
  <c r="K32" i="5"/>
  <c r="W31" i="5"/>
  <c r="U31" i="5"/>
  <c r="S31" i="5"/>
  <c r="R31" i="5"/>
  <c r="Q31" i="5"/>
  <c r="P31" i="5"/>
  <c r="O31" i="5"/>
  <c r="N31" i="5"/>
  <c r="M31" i="5"/>
  <c r="L31" i="5"/>
  <c r="K31" i="5"/>
  <c r="W30" i="5"/>
  <c r="U30" i="5"/>
  <c r="S30" i="5"/>
  <c r="R30" i="5"/>
  <c r="Q30" i="5"/>
  <c r="P30" i="5"/>
  <c r="O30" i="5"/>
  <c r="N30" i="5"/>
  <c r="M30" i="5"/>
  <c r="L30" i="5"/>
  <c r="K30" i="5"/>
  <c r="W14" i="5"/>
  <c r="U14" i="5"/>
  <c r="S14" i="5"/>
  <c r="R14" i="5"/>
  <c r="Q14" i="5"/>
  <c r="P14" i="5"/>
  <c r="O14" i="5"/>
  <c r="N14" i="5"/>
  <c r="M14" i="5"/>
  <c r="L14" i="5"/>
  <c r="K14" i="5"/>
  <c r="W13" i="5"/>
  <c r="U13" i="5"/>
  <c r="S13" i="5"/>
  <c r="R13" i="5"/>
  <c r="Q13" i="5"/>
  <c r="P13" i="5"/>
  <c r="O13" i="5"/>
  <c r="N13" i="5"/>
  <c r="M13" i="5"/>
  <c r="L13" i="5"/>
  <c r="K13" i="5"/>
  <c r="W12" i="5"/>
  <c r="U12" i="5"/>
  <c r="S12" i="5"/>
  <c r="R12" i="5"/>
  <c r="Q12" i="5"/>
  <c r="P12" i="5"/>
  <c r="O12" i="5"/>
  <c r="N12" i="5"/>
  <c r="M12" i="5"/>
  <c r="L12" i="5"/>
  <c r="K12" i="5"/>
  <c r="W11" i="5" l="1"/>
  <c r="U11" i="5"/>
  <c r="S11" i="5"/>
  <c r="R11" i="5"/>
  <c r="Q11" i="5"/>
  <c r="P11" i="5"/>
  <c r="O11" i="5"/>
  <c r="N11" i="5"/>
  <c r="M11" i="5"/>
  <c r="L11" i="5"/>
  <c r="K11" i="5"/>
  <c r="W10" i="5" l="1"/>
  <c r="W9" i="5"/>
  <c r="W8" i="5"/>
  <c r="W7" i="5"/>
  <c r="W6" i="5"/>
  <c r="W5" i="5"/>
  <c r="W4" i="5"/>
  <c r="U10" i="5"/>
  <c r="S10" i="5"/>
  <c r="R10" i="5"/>
  <c r="Q10" i="5"/>
  <c r="P10" i="5"/>
  <c r="O10" i="5"/>
  <c r="N10" i="5"/>
  <c r="M10" i="5"/>
  <c r="L10" i="5"/>
  <c r="K10" i="5"/>
  <c r="U9" i="5"/>
  <c r="S9" i="5"/>
  <c r="R9" i="5"/>
  <c r="Q9" i="5"/>
  <c r="P9" i="5"/>
  <c r="O9" i="5"/>
  <c r="N9" i="5"/>
  <c r="M9" i="5"/>
  <c r="L9" i="5"/>
  <c r="K9" i="5"/>
  <c r="U8" i="5"/>
  <c r="S8" i="5"/>
  <c r="R8" i="5"/>
  <c r="Q8" i="5"/>
  <c r="P8" i="5"/>
  <c r="O8" i="5"/>
  <c r="N8" i="5"/>
  <c r="M8" i="5"/>
  <c r="L8" i="5"/>
  <c r="K8" i="5"/>
  <c r="U7" i="5"/>
  <c r="S7" i="5"/>
  <c r="R7" i="5"/>
  <c r="Q7" i="5"/>
  <c r="P7" i="5"/>
  <c r="O7" i="5"/>
  <c r="N7" i="5"/>
  <c r="M7" i="5"/>
  <c r="L7" i="5"/>
  <c r="K7" i="5"/>
  <c r="U6" i="5"/>
  <c r="S6" i="5"/>
  <c r="R6" i="5"/>
  <c r="Q6" i="5"/>
  <c r="P6" i="5"/>
  <c r="O6" i="5"/>
  <c r="N6" i="5"/>
  <c r="M6" i="5"/>
  <c r="L6" i="5"/>
  <c r="K6" i="5"/>
  <c r="U5" i="5"/>
  <c r="S5" i="5"/>
  <c r="R5" i="5"/>
  <c r="Q5" i="5"/>
  <c r="P5" i="5"/>
  <c r="O5" i="5"/>
  <c r="N5" i="5"/>
  <c r="M5" i="5"/>
  <c r="L5" i="5"/>
  <c r="K5" i="5"/>
  <c r="U4" i="5"/>
  <c r="S4" i="5"/>
  <c r="R4" i="5"/>
  <c r="Q4" i="5"/>
  <c r="P4" i="5"/>
  <c r="O4" i="5"/>
  <c r="N4" i="5"/>
  <c r="M4" i="5"/>
  <c r="L4" i="5"/>
  <c r="K4" i="5"/>
  <c r="T4" i="5" l="1"/>
  <c r="V4" i="5" s="1"/>
  <c r="T32" i="5"/>
  <c r="V32" i="5" s="1"/>
  <c r="T31" i="5"/>
  <c r="V31" i="5" s="1"/>
  <c r="T10" i="5"/>
  <c r="V10" i="5" s="1"/>
  <c r="T30" i="5"/>
  <c r="V30" i="5" s="1"/>
  <c r="T9" i="5"/>
  <c r="V9" i="5" s="1"/>
  <c r="T14" i="5"/>
  <c r="V14" i="5" s="1"/>
  <c r="T8" i="5"/>
  <c r="V8" i="5" s="1"/>
  <c r="T13" i="5"/>
  <c r="V13" i="5" s="1"/>
  <c r="T7" i="5"/>
  <c r="V7" i="5" s="1"/>
  <c r="T12" i="5"/>
  <c r="V12" i="5" s="1"/>
  <c r="T6" i="5"/>
  <c r="T33" i="5"/>
  <c r="V33" i="5" s="1"/>
  <c r="T11" i="5"/>
  <c r="V11" i="5" s="1"/>
  <c r="T5" i="5"/>
  <c r="V5" i="5" s="1"/>
  <c r="U34" i="5"/>
  <c r="R34" i="5"/>
  <c r="S34" i="5"/>
  <c r="K34" i="5"/>
  <c r="L34" i="5"/>
  <c r="M34" i="5"/>
  <c r="N34" i="5"/>
  <c r="Q34" i="5"/>
  <c r="P34" i="5"/>
  <c r="O34" i="5"/>
  <c r="W34" i="5"/>
  <c r="H7" i="15" l="1"/>
  <c r="L7" i="15" s="1"/>
  <c r="V6" i="5"/>
  <c r="F7" i="15" s="1"/>
  <c r="J7" i="15" s="1"/>
  <c r="T34" i="5"/>
  <c r="I7" i="15" l="1"/>
  <c r="H8" i="15"/>
  <c r="V34" i="5"/>
  <c r="K8" i="15" l="1"/>
  <c r="G8" i="15"/>
  <c r="L8" i="15" l="1"/>
  <c r="M7" i="15"/>
  <c r="F8" i="15"/>
  <c r="I8" i="15" l="1"/>
  <c r="J8" i="15" l="1"/>
  <c r="M8" i="15"/>
</calcChain>
</file>

<file path=xl/sharedStrings.xml><?xml version="1.0" encoding="utf-8"?>
<sst xmlns="http://schemas.openxmlformats.org/spreadsheetml/2006/main" count="155" uniqueCount="108">
  <si>
    <t xml:space="preserve">1.1             Completing the Functional Requirements Response Workbook </t>
  </si>
  <si>
    <t>Step 1. Review the instructions on the first worksheet.
Step 2. Go to worksheet "Solution" and enter your company name in Cell H2 (Default value:"&lt;Enter service provider Name&gt;").
Step 3. Go to worksheet "Solution" and select the Solution Type from the drop-down options in Cell F2.
(This impacts the scoring and not scoring of solution type specific requirements in the workbook.)
Step 4. Go to each row in each of the worksheet and for each corresponding requirements select the response from columns H, I and J that reflects the current state of the proposed solution. 
For any response that indicates "Yes - Partially met" for Availability, the vendor is required to include an explanation in the "Response Notes" Column G.
NOTE: Failure to complete all three response columns for a requirement will result in a score of zero (0) for that functional requirement. Failure to complete the Response Notes for "Partially met" items may also result in a zero of degraded score.  Further, Columns G, H, I and J are the ONLY columns in which the service provider should enter information. All other columns should are for internal use only and must not be altered by the service provider.
Additional detail on the columns in the worksheet is included in the Request for Proposal document Section 11.</t>
  </si>
  <si>
    <t>Req. ID</t>
  </si>
  <si>
    <t>Category</t>
  </si>
  <si>
    <t>Importance</t>
  </si>
  <si>
    <t>Previous Request for Proposal #</t>
  </si>
  <si>
    <t>Previous Request for Proposal Importance</t>
  </si>
  <si>
    <t>Requirement</t>
  </si>
  <si>
    <t>Response Notes</t>
  </si>
  <si>
    <r>
      <t xml:space="preserve">Compliance Response
</t>
    </r>
    <r>
      <rPr>
        <b/>
        <sz val="14"/>
        <color rgb="FFFFFF00"/>
        <rFont val="Roboto"/>
      </rPr>
      <t>Availability</t>
    </r>
  </si>
  <si>
    <r>
      <t xml:space="preserve">Compliance Response
</t>
    </r>
    <r>
      <rPr>
        <b/>
        <sz val="14"/>
        <color rgb="FFFFFF00"/>
        <rFont val="Roboto"/>
      </rPr>
      <t>Environment</t>
    </r>
  </si>
  <si>
    <r>
      <t xml:space="preserve">Compliance Response
</t>
    </r>
    <r>
      <rPr>
        <b/>
        <sz val="14"/>
        <color rgb="FFFFFF00"/>
        <rFont val="Roboto"/>
      </rPr>
      <t>Delivery</t>
    </r>
  </si>
  <si>
    <t>Tally 
(H,Full)</t>
  </si>
  <si>
    <t>Tally 
(H,Part)</t>
  </si>
  <si>
    <t>Tally 
(H,No)</t>
  </si>
  <si>
    <t>Tally 
(M,Full)</t>
  </si>
  <si>
    <t>Tally
(M,Part)</t>
  </si>
  <si>
    <t>Tally
(M,No)</t>
  </si>
  <si>
    <t>Tally
(L,Full)</t>
  </si>
  <si>
    <t>Tally
(L,Part)</t>
  </si>
  <si>
    <t>Tally
(L,No)</t>
  </si>
  <si>
    <t>Availability score</t>
  </si>
  <si>
    <t>Environment Score</t>
  </si>
  <si>
    <t>Total weighted score</t>
  </si>
  <si>
    <t>Maximum available score</t>
  </si>
  <si>
    <t>Scorer Comments</t>
  </si>
  <si>
    <t>What is the proposed solution type?</t>
  </si>
  <si>
    <t>Select one</t>
  </si>
  <si>
    <t>Company Name</t>
  </si>
  <si>
    <t>(1,.25,0,0)</t>
  </si>
  <si>
    <t>Delivery: the features and functionality that provide for automated, transparent, and secure sharing, identification, and delivery of content with end users, administrators, external parties, and other systems throughout the records lifecycle.</t>
  </si>
  <si>
    <t>S-1</t>
  </si>
  <si>
    <t>Useability</t>
  </si>
  <si>
    <t>High</t>
  </si>
  <si>
    <t>The solution is a web-based platform for staff to upload and review new property transfer (PT-61s) records.</t>
  </si>
  <si>
    <t>S-2</t>
  </si>
  <si>
    <t>The solution provides a back office management feature that allows staff the ability to review data before it is imported from a standard file format (i.e., CSV, MS Excel, Text file, etc.)</t>
  </si>
  <si>
    <t>S-3</t>
  </si>
  <si>
    <t xml:space="preserve">The solution has the ability to import new property transfer (PT-61s) records from a standard file format (i.e., CSV, MS Excel, Text file, etc.) to a new data source (i.e., MS SQL) that meets the county's IT standards. </t>
  </si>
  <si>
    <t>S-4</t>
  </si>
  <si>
    <t>The solution provides an online dashboard with the ability to view property changes based on specific criteria (i.e., property owner's name, property address, etc.).</t>
  </si>
  <si>
    <t>S-5</t>
  </si>
  <si>
    <t>The solution has the ability to set filters on property deed data, such as dates and any other pertinent options.</t>
  </si>
  <si>
    <t>S-6</t>
  </si>
  <si>
    <t>The solution provides staff the ability to review data before it downloads.</t>
  </si>
  <si>
    <t>S-7</t>
  </si>
  <si>
    <t>The solution has the ability to store data in the cloud while staff processes new property transfers (PT-61s).</t>
  </si>
  <si>
    <t>S-8</t>
  </si>
  <si>
    <t>The solution has the ability to download new property transfers (PT-61s) stored in the cloud when staff is ready to proceed.</t>
  </si>
  <si>
    <t>S-9</t>
  </si>
  <si>
    <t>The solution has the ability to identify property deed or parcel transactions that need further review or resolution.</t>
  </si>
  <si>
    <t>S-10</t>
  </si>
  <si>
    <t>Low</t>
  </si>
  <si>
    <t xml:space="preserve">The solution has the ability to compare PT-61 information (i.e., property owner's name, property address, etc.) to parcels with accuracy. </t>
  </si>
  <si>
    <t>S-11</t>
  </si>
  <si>
    <t>The solution has the ability to create backend workflows to ensure proper process flow.</t>
  </si>
  <si>
    <t>S-12</t>
  </si>
  <si>
    <t>The solution has the ability to store historical  information and allow users to retrieve it within a certain timeline up to 10 years.</t>
  </si>
  <si>
    <t>S-13</t>
  </si>
  <si>
    <t>The solution provides the ability to customize and brand the user-interface.</t>
  </si>
  <si>
    <t>S-14</t>
  </si>
  <si>
    <t>Auditing</t>
  </si>
  <si>
    <t>The solution provides reportable and exportable audit tracking log with timestamps for external and internal user activities.</t>
  </si>
  <si>
    <t>S-15</t>
  </si>
  <si>
    <t>Analytics</t>
  </si>
  <si>
    <t>The solution provides the ability to export data in standard file formats (i.e. PDF, CSV, MS Excel, etc.).</t>
  </si>
  <si>
    <t>S-16</t>
  </si>
  <si>
    <t>The solution provides the ability to create ad-hoc and customizable dashboard and analytics reports in real-time.</t>
  </si>
  <si>
    <t>S-17</t>
  </si>
  <si>
    <t>The solution provides the ability to create, run, save, and print standard out-of-the-box (OOTB) reports using the data within the solution.</t>
  </si>
  <si>
    <t>S-18</t>
  </si>
  <si>
    <t>Security</t>
  </si>
  <si>
    <t>The solution does not allow authentication credentials or sensitive data to be stored in its code.</t>
  </si>
  <si>
    <t>S-19</t>
  </si>
  <si>
    <t>The solution is managed by the vendor through a Software as a Service (SaaS) agreement.</t>
  </si>
  <si>
    <t>S-20</t>
  </si>
  <si>
    <t>All County owned data must be stored in the United States.</t>
  </si>
  <si>
    <t>S-21</t>
  </si>
  <si>
    <t>The solution integrates with Windows Active Directory (AD) authentication to authenticate (Internal/External) users and enable authorized network access securely.</t>
  </si>
  <si>
    <t>S-22</t>
  </si>
  <si>
    <t>Infrastructure</t>
  </si>
  <si>
    <t>The solution requirements specification must support the following browsers at a minimum: Microsoft Edge Chromium version 87+, Google Chrome version 86+ and Mozilla Firefox version 85+.</t>
  </si>
  <si>
    <t>S-23</t>
  </si>
  <si>
    <t>The solution provides full system administrative rights to county-assigned system administrators, enabling them to manage access and permissions for internal users.</t>
  </si>
  <si>
    <t>S-24</t>
  </si>
  <si>
    <t>Testing</t>
  </si>
  <si>
    <t>All components of the Software are reviewed and tested to ensure protect the County’s technical infrastructure and its related Data assets are protected.</t>
  </si>
  <si>
    <t>S-25</t>
  </si>
  <si>
    <t>S-26</t>
  </si>
  <si>
    <t>S-27</t>
  </si>
  <si>
    <t>S-28</t>
  </si>
  <si>
    <t>S-29</t>
  </si>
  <si>
    <t>S-30</t>
  </si>
  <si>
    <t>Totals</t>
  </si>
  <si>
    <t xml:space="preserve">Scoring Summary </t>
  </si>
  <si>
    <t>Solution Type</t>
  </si>
  <si>
    <t>CLOUD</t>
  </si>
  <si>
    <t>Scoring Criteria Weighting</t>
  </si>
  <si>
    <t>Worksheet Name</t>
  </si>
  <si>
    <t>Available Raw Point</t>
  </si>
  <si>
    <t>Scored Raw Points</t>
  </si>
  <si>
    <t>Normalized Points</t>
  </si>
  <si>
    <t>Highs</t>
  </si>
  <si>
    <t>Mediums</t>
  </si>
  <si>
    <t>Lows</t>
  </si>
  <si>
    <t>Max</t>
  </si>
  <si>
    <t>Total</t>
  </si>
  <si>
    <t>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</si>
</sst>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2"/>
      <name val="Arial"/>
      <family val="2"/>
    </font>
    <font>
      <sz val="11"/>
      <name val="Arial"/>
      <family val="2"/>
    </font>
    <font>
      <sz val="11"/>
      <name val="Times New Roman"/>
      <family val="1"/>
    </font>
    <font>
      <sz val="9"/>
      <name val="Arial"/>
      <family val="2"/>
    </font>
    <font>
      <b/>
      <sz val="14"/>
      <color theme="0"/>
      <name val="Roboto"/>
    </font>
    <font>
      <b/>
      <sz val="14"/>
      <color rgb="FFFFFF00"/>
      <name val="Roboto"/>
    </font>
    <font>
      <b/>
      <sz val="12"/>
      <name val="Roboto"/>
    </font>
    <font>
      <sz val="12"/>
      <name val="Roboto"/>
    </font>
    <font>
      <sz val="11"/>
      <name val="Roboto"/>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sz val="10"/>
      <color theme="0"/>
      <name val="Arial"/>
      <family val="2"/>
    </font>
    <font>
      <sz val="8"/>
      <name val="Calibri"/>
      <family val="2"/>
      <scheme val="minor"/>
    </font>
    <font>
      <sz val="11"/>
      <color rgb="FFFF0000"/>
      <name val="Roboto"/>
    </font>
    <font>
      <b/>
      <sz val="11"/>
      <name val="Arial"/>
      <family val="2"/>
    </font>
    <font>
      <b/>
      <sz val="14"/>
      <name val="Roboto"/>
    </font>
    <font>
      <b/>
      <sz val="18"/>
      <color rgb="FFFF0000"/>
      <name val="Roboto"/>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4"/>
      <color theme="0"/>
      <name val="Arial"/>
      <family val="2"/>
    </font>
    <font>
      <b/>
      <sz val="12"/>
      <color theme="1"/>
      <name val="Arial"/>
      <family val="2"/>
    </font>
    <font>
      <b/>
      <sz val="10"/>
      <color theme="1"/>
      <name val="Arial"/>
      <family val="2"/>
    </font>
    <font>
      <sz val="10"/>
      <color theme="1"/>
      <name val="Arial"/>
      <family val="2"/>
    </font>
    <font>
      <sz val="9"/>
      <color theme="1"/>
      <name val="Arial"/>
      <family val="2"/>
    </font>
    <font>
      <b/>
      <sz val="14"/>
      <name val="Arial"/>
      <family val="2"/>
    </font>
    <font>
      <b/>
      <sz val="11"/>
      <color theme="0"/>
      <name val="Arial"/>
      <family val="2"/>
    </font>
    <font>
      <b/>
      <sz val="16"/>
      <color rgb="FFFF0000"/>
      <name val="Roboto"/>
    </font>
    <font>
      <b/>
      <sz val="14"/>
      <color theme="0"/>
      <name val="Calibri"/>
      <family val="2"/>
      <scheme val="minor"/>
    </font>
    <font>
      <b/>
      <sz val="16"/>
      <color theme="1"/>
      <name val="Roboto"/>
    </font>
    <font>
      <sz val="11"/>
      <color rgb="FFFF0000"/>
      <name val="Arial"/>
      <family val="2"/>
    </font>
    <font>
      <sz val="11"/>
      <color rgb="FF000000"/>
      <name val="Roboto"/>
    </font>
    <font>
      <sz val="11"/>
      <color theme="1"/>
      <name val="Roboto"/>
    </font>
  </fonts>
  <fills count="3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4" tint="0.79998168889431442"/>
        <bgColor indexed="64"/>
      </patternFill>
    </fill>
    <fill>
      <patternFill patternType="solid">
        <fgColor rgb="FF002060"/>
        <bgColor indexed="64"/>
      </patternFill>
    </fill>
  </fills>
  <borders count="20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theme="0" tint="-0.24994659260841701"/>
      </left>
      <right style="medium">
        <color indexed="64"/>
      </right>
      <top style="thin">
        <color indexed="64"/>
      </top>
      <bottom style="thin">
        <color indexed="64"/>
      </bottom>
      <diagonal/>
    </border>
    <border>
      <left style="thin">
        <color theme="0" tint="-0.24994659260841701"/>
      </left>
      <right style="medium">
        <color indexed="64"/>
      </right>
      <top/>
      <bottom/>
      <diagonal/>
    </border>
    <border>
      <left style="thin">
        <color theme="0" tint="-0.24994659260841701"/>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s>
  <cellStyleXfs count="2776">
    <xf numFmtId="0" fontId="0" fillId="0" borderId="0"/>
    <xf numFmtId="0" fontId="6" fillId="0" borderId="0"/>
    <xf numFmtId="0" fontId="1" fillId="0" borderId="0"/>
    <xf numFmtId="0" fontId="28" fillId="25" borderId="20" applyNumberFormat="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8" borderId="0" applyNumberFormat="0" applyBorder="0" applyAlignment="0" applyProtection="0"/>
    <xf numFmtId="0" fontId="18" fillId="25" borderId="5" applyNumberFormat="0" applyAlignment="0" applyProtection="0"/>
    <xf numFmtId="0" fontId="19" fillId="26" borderId="6" applyNumberFormat="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24" fillId="0" borderId="9" applyNumberFormat="0" applyFill="0" applyAlignment="0" applyProtection="0"/>
    <xf numFmtId="0" fontId="24" fillId="0" borderId="0" applyNumberFormat="0" applyFill="0" applyBorder="0" applyAlignment="0" applyProtection="0"/>
    <xf numFmtId="0" fontId="14" fillId="0" borderId="0" applyNumberFormat="0" applyFill="0" applyBorder="0" applyAlignment="0" applyProtection="0">
      <alignment vertical="top"/>
      <protection locked="0"/>
    </xf>
    <xf numFmtId="0" fontId="25" fillId="12" borderId="5" applyNumberFormat="0" applyAlignment="0" applyProtection="0"/>
    <xf numFmtId="0" fontId="26" fillId="0" borderId="10" applyNumberFormat="0" applyFill="0" applyAlignment="0" applyProtection="0"/>
    <xf numFmtId="0" fontId="27" fillId="27" borderId="0" applyNumberFormat="0" applyBorder="0" applyAlignment="0" applyProtection="0"/>
    <xf numFmtId="0" fontId="13" fillId="0" borderId="0"/>
    <xf numFmtId="0" fontId="18" fillId="25" borderId="25" applyNumberFormat="0" applyAlignment="0" applyProtection="0"/>
    <xf numFmtId="0" fontId="13" fillId="28" borderId="11" applyNumberFormat="0" applyFont="0" applyAlignment="0" applyProtection="0"/>
    <xf numFmtId="0" fontId="28" fillId="25" borderId="12" applyNumberForma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0" borderId="0" applyNumberFormat="0" applyFill="0" applyBorder="0" applyAlignment="0" applyProtection="0"/>
    <xf numFmtId="4" fontId="13" fillId="0" borderId="0"/>
    <xf numFmtId="0" fontId="15" fillId="0" borderId="0"/>
    <xf numFmtId="0" fontId="18" fillId="25" borderId="29" applyNumberFormat="0" applyAlignment="0" applyProtection="0"/>
    <xf numFmtId="0" fontId="13" fillId="28" borderId="11" applyNumberFormat="0" applyFont="0" applyAlignment="0" applyProtection="0"/>
    <xf numFmtId="0" fontId="1" fillId="0" borderId="0"/>
    <xf numFmtId="0" fontId="30" fillId="0" borderId="13" applyNumberFormat="0" applyFill="0" applyAlignment="0" applyProtection="0"/>
    <xf numFmtId="0" fontId="28" fillId="25" borderId="12" applyNumberFormat="0" applyAlignment="0" applyProtection="0"/>
    <xf numFmtId="0" fontId="13" fillId="28" borderId="11" applyNumberFormat="0" applyFon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30" fillId="0" borderId="13" applyNumberFormat="0" applyFill="0" applyAlignment="0" applyProtection="0"/>
    <xf numFmtId="0" fontId="13" fillId="28" borderId="11" applyNumberFormat="0" applyFont="0" applyAlignment="0" applyProtection="0"/>
    <xf numFmtId="0" fontId="18" fillId="25" borderId="5" applyNumberFormat="0" applyAlignment="0" applyProtection="0"/>
    <xf numFmtId="0" fontId="1" fillId="0" borderId="0"/>
    <xf numFmtId="0" fontId="1" fillId="0" borderId="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25" fillId="12" borderId="5" applyNumberForma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18" fillId="25" borderId="5" applyNumberFormat="0" applyAlignment="0" applyProtection="0"/>
    <xf numFmtId="0" fontId="18" fillId="25" borderId="5" applyNumberFormat="0" applyAlignment="0" applyProtection="0"/>
    <xf numFmtId="0" fontId="25" fillId="12" borderId="5" applyNumberFormat="0" applyAlignment="0" applyProtection="0"/>
    <xf numFmtId="0" fontId="18" fillId="25" borderId="5"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25" fillId="12" borderId="5"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3" fillId="28" borderId="11" applyNumberFormat="0" applyFont="0" applyAlignment="0" applyProtection="0"/>
    <xf numFmtId="0" fontId="28" fillId="25" borderId="12" applyNumberFormat="0" applyAlignment="0" applyProtection="0"/>
    <xf numFmtId="0" fontId="1" fillId="0" borderId="0"/>
    <xf numFmtId="0" fontId="13" fillId="28" borderId="11" applyNumberFormat="0" applyFont="0" applyAlignment="0" applyProtection="0"/>
    <xf numFmtId="0" fontId="1" fillId="0" borderId="0"/>
    <xf numFmtId="0" fontId="18" fillId="25" borderId="5"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3" fillId="28" borderId="11" applyNumberFormat="0" applyFon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1" fillId="0" borderId="0"/>
    <xf numFmtId="0" fontId="13" fillId="28" borderId="11" applyNumberFormat="0" applyFont="0" applyAlignment="0" applyProtection="0"/>
    <xf numFmtId="0" fontId="1" fillId="0" borderId="0"/>
    <xf numFmtId="0" fontId="30" fillId="0" borderId="13" applyNumberFormat="0" applyFill="0" applyAlignment="0" applyProtection="0"/>
    <xf numFmtId="0" fontId="18" fillId="25" borderId="5" applyNumberFormat="0" applyAlignment="0" applyProtection="0"/>
    <xf numFmtId="0" fontId="18" fillId="25" borderId="5" applyNumberFormat="0" applyAlignment="0" applyProtection="0"/>
    <xf numFmtId="0" fontId="13" fillId="28" borderId="11" applyNumberFormat="0" applyFont="0" applyAlignment="0" applyProtection="0"/>
    <xf numFmtId="0" fontId="25" fillId="12" borderId="5" applyNumberFormat="0" applyAlignment="0" applyProtection="0"/>
    <xf numFmtId="0" fontId="28" fillId="25" borderId="12" applyNumberFormat="0" applyAlignment="0" applyProtection="0"/>
    <xf numFmtId="0" fontId="13" fillId="28" borderId="11" applyNumberFormat="0" applyFont="0" applyAlignment="0" applyProtection="0"/>
    <xf numFmtId="0" fontId="28" fillId="25" borderId="12" applyNumberFormat="0" applyAlignment="0" applyProtection="0"/>
    <xf numFmtId="0" fontId="30" fillId="0" borderId="13" applyNumberFormat="0" applyFill="0" applyAlignment="0" applyProtection="0"/>
    <xf numFmtId="0" fontId="25" fillId="12" borderId="5" applyNumberFormat="0" applyAlignment="0" applyProtection="0"/>
    <xf numFmtId="0" fontId="1" fillId="0" borderId="0"/>
    <xf numFmtId="0" fontId="13" fillId="28" borderId="11" applyNumberFormat="0" applyFont="0" applyAlignment="0" applyProtection="0"/>
    <xf numFmtId="0" fontId="1" fillId="0" borderId="0"/>
    <xf numFmtId="0" fontId="13" fillId="28" borderId="11" applyNumberFormat="0" applyFont="0" applyAlignment="0" applyProtection="0"/>
    <xf numFmtId="0" fontId="13" fillId="0" borderId="0"/>
    <xf numFmtId="0" fontId="25" fillId="12" borderId="29" applyNumberFormat="0" applyAlignment="0" applyProtection="0"/>
    <xf numFmtId="0" fontId="13" fillId="28" borderId="22"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26" applyNumberFormat="0" applyFont="0" applyAlignment="0" applyProtection="0"/>
    <xf numFmtId="0" fontId="18" fillId="25" borderId="25" applyNumberFormat="0" applyAlignment="0" applyProtection="0"/>
    <xf numFmtId="0" fontId="25" fillId="12" borderId="18" applyNumberFormat="0" applyAlignment="0" applyProtection="0"/>
    <xf numFmtId="0" fontId="28" fillId="25" borderId="20" applyNumberFormat="0" applyAlignment="0" applyProtection="0"/>
    <xf numFmtId="0" fontId="18" fillId="25"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25" fillId="12" borderId="18" applyNumberFormat="0" applyAlignment="0" applyProtection="0"/>
    <xf numFmtId="0" fontId="13" fillId="28" borderId="19" applyNumberFormat="0" applyFont="0" applyAlignment="0" applyProtection="0"/>
    <xf numFmtId="0" fontId="25" fillId="12" borderId="29"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18" applyNumberFormat="0" applyAlignment="0" applyProtection="0"/>
    <xf numFmtId="0" fontId="18" fillId="25" borderId="25" applyNumberFormat="0" applyAlignment="0" applyProtection="0"/>
    <xf numFmtId="0" fontId="13" fillId="28" borderId="26" applyNumberFormat="0" applyFont="0" applyAlignment="0" applyProtection="0"/>
    <xf numFmtId="0" fontId="30" fillId="0" borderId="24" applyNumberFormat="0" applyFill="0" applyAlignment="0" applyProtection="0"/>
    <xf numFmtId="0" fontId="18" fillId="25" borderId="14"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8" applyNumberFormat="0" applyFill="0" applyAlignment="0" applyProtection="0"/>
    <xf numFmtId="0" fontId="28" fillId="25" borderId="20" applyNumberFormat="0" applyAlignment="0" applyProtection="0"/>
    <xf numFmtId="0" fontId="25" fillId="12" borderId="18" applyNumberFormat="0" applyAlignment="0" applyProtection="0"/>
    <xf numFmtId="0" fontId="25" fillId="12" borderId="25"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25" fillId="12" borderId="14"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25" fillId="12" borderId="18" applyNumberFormat="0" applyAlignment="0" applyProtection="0"/>
    <xf numFmtId="0" fontId="30" fillId="0" borderId="21"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8" applyNumberFormat="0" applyAlignment="0" applyProtection="0"/>
    <xf numFmtId="0" fontId="18" fillId="25" borderId="29" applyNumberFormat="0" applyAlignment="0" applyProtection="0"/>
    <xf numFmtId="0" fontId="13" fillId="28" borderId="19" applyNumberFormat="0" applyFont="0" applyAlignment="0" applyProtection="0"/>
    <xf numFmtId="0" fontId="13" fillId="28" borderId="15" applyNumberFormat="0" applyFont="0" applyAlignment="0" applyProtection="0"/>
    <xf numFmtId="0" fontId="18" fillId="25" borderId="18" applyNumberFormat="0" applyAlignment="0" applyProtection="0"/>
    <xf numFmtId="0" fontId="30" fillId="0" borderId="17" applyNumberFormat="0" applyFill="0" applyAlignment="0" applyProtection="0"/>
    <xf numFmtId="0" fontId="28" fillId="25" borderId="16" applyNumberFormat="0" applyAlignment="0" applyProtection="0"/>
    <xf numFmtId="0" fontId="13" fillId="28" borderId="15" applyNumberFormat="0" applyFon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30" fillId="0" borderId="17" applyNumberFormat="0" applyFill="0" applyAlignment="0" applyProtection="0"/>
    <xf numFmtId="0" fontId="13" fillId="28" borderId="15" applyNumberFormat="0" applyFont="0" applyAlignment="0" applyProtection="0"/>
    <xf numFmtId="0" fontId="18" fillId="25" borderId="14" applyNumberFormat="0" applyAlignment="0" applyProtection="0"/>
    <xf numFmtId="0" fontId="30" fillId="0" borderId="21" applyNumberFormat="0" applyFill="0" applyAlignment="0" applyProtection="0"/>
    <xf numFmtId="0" fontId="18" fillId="25" borderId="29"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25" fillId="12" borderId="14" applyNumberForma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8" fillId="25" borderId="23"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18" fillId="25" borderId="14" applyNumberFormat="0" applyAlignment="0" applyProtection="0"/>
    <xf numFmtId="0" fontId="18" fillId="25" borderId="14" applyNumberFormat="0" applyAlignment="0" applyProtection="0"/>
    <xf numFmtId="0" fontId="25" fillId="12" borderId="14" applyNumberFormat="0" applyAlignment="0" applyProtection="0"/>
    <xf numFmtId="0" fontId="18" fillId="25" borderId="14"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25" fillId="12" borderId="14"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13" fillId="28" borderId="15" applyNumberFormat="0" applyFont="0" applyAlignment="0" applyProtection="0"/>
    <xf numFmtId="0" fontId="28" fillId="25" borderId="16" applyNumberForma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22" applyNumberFormat="0" applyFont="0" applyAlignment="0" applyProtection="0"/>
    <xf numFmtId="0" fontId="18" fillId="25" borderId="14"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13" fillId="28" borderId="15" applyNumberFormat="0" applyFon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25"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30" fillId="0" borderId="17" applyNumberFormat="0" applyFill="0" applyAlignment="0" applyProtection="0"/>
    <xf numFmtId="0" fontId="18" fillId="25" borderId="14" applyNumberFormat="0" applyAlignment="0" applyProtection="0"/>
    <xf numFmtId="0" fontId="18" fillId="25" borderId="14" applyNumberFormat="0" applyAlignment="0" applyProtection="0"/>
    <xf numFmtId="0" fontId="13" fillId="28" borderId="15" applyNumberFormat="0" applyFont="0" applyAlignment="0" applyProtection="0"/>
    <xf numFmtId="0" fontId="25" fillId="12" borderId="14" applyNumberFormat="0" applyAlignment="0" applyProtection="0"/>
    <xf numFmtId="0" fontId="28" fillId="25" borderId="16" applyNumberFormat="0" applyAlignment="0" applyProtection="0"/>
    <xf numFmtId="0" fontId="13" fillId="28" borderId="15" applyNumberFormat="0" applyFont="0" applyAlignment="0" applyProtection="0"/>
    <xf numFmtId="0" fontId="28" fillId="25" borderId="16" applyNumberFormat="0" applyAlignment="0" applyProtection="0"/>
    <xf numFmtId="0" fontId="30" fillId="0" borderId="17" applyNumberFormat="0" applyFill="0" applyAlignment="0" applyProtection="0"/>
    <xf numFmtId="0" fontId="25" fillId="12" borderId="14" applyNumberFormat="0" applyAlignment="0" applyProtection="0"/>
    <xf numFmtId="0" fontId="28" fillId="25" borderId="27" applyNumberFormat="0" applyAlignment="0" applyProtection="0"/>
    <xf numFmtId="0" fontId="13" fillId="28" borderId="15" applyNumberFormat="0" applyFont="0" applyAlignment="0" applyProtection="0"/>
    <xf numFmtId="0" fontId="13" fillId="28" borderId="22" applyNumberFormat="0" applyFont="0" applyAlignment="0" applyProtection="0"/>
    <xf numFmtId="0" fontId="13" fillId="28" borderId="15" applyNumberFormat="0" applyFont="0" applyAlignment="0" applyProtection="0"/>
    <xf numFmtId="0" fontId="13" fillId="28" borderId="19" applyNumberFormat="0" applyFont="0" applyAlignment="0" applyProtection="0"/>
    <xf numFmtId="0" fontId="13" fillId="28" borderId="22" applyNumberFormat="0" applyFont="0" applyAlignment="0" applyProtection="0"/>
    <xf numFmtId="0" fontId="18" fillId="25" borderId="18" applyNumberFormat="0" applyAlignment="0" applyProtection="0"/>
    <xf numFmtId="0" fontId="25" fillId="12" borderId="18"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8" fillId="25" borderId="29" applyNumberFormat="0" applyAlignment="0" applyProtection="0"/>
    <xf numFmtId="0" fontId="13" fillId="28" borderId="19" applyNumberFormat="0" applyFont="0" applyAlignment="0" applyProtection="0"/>
    <xf numFmtId="0" fontId="25" fillId="12" borderId="29" applyNumberFormat="0" applyAlignment="0" applyProtection="0"/>
    <xf numFmtId="0" fontId="28" fillId="25" borderId="27" applyNumberFormat="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1" applyNumberFormat="0" applyFill="0" applyAlignment="0" applyProtection="0"/>
    <xf numFmtId="0" fontId="25" fillId="12" borderId="18" applyNumberFormat="0" applyAlignment="0" applyProtection="0"/>
    <xf numFmtId="0" fontId="28" fillId="25" borderId="20" applyNumberForma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18" fillId="25" borderId="18" applyNumberFormat="0" applyAlignment="0" applyProtection="0"/>
    <xf numFmtId="0" fontId="25" fillId="12" borderId="18" applyNumberFormat="0" applyAlignment="0" applyProtection="0"/>
    <xf numFmtId="0" fontId="18" fillId="25" borderId="29" applyNumberFormat="0" applyAlignment="0" applyProtection="0"/>
    <xf numFmtId="0" fontId="13" fillId="28" borderId="26"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3" applyNumberFormat="0" applyAlignment="0" applyProtection="0"/>
    <xf numFmtId="0" fontId="28" fillId="25" borderId="27" applyNumberFormat="0" applyAlignment="0" applyProtection="0"/>
    <xf numFmtId="0" fontId="25" fillId="12" borderId="18" applyNumberFormat="0" applyAlignment="0" applyProtection="0"/>
    <xf numFmtId="0" fontId="13" fillId="28" borderId="19" applyNumberFormat="0" applyFont="0" applyAlignment="0" applyProtection="0"/>
    <xf numFmtId="0" fontId="28" fillId="25" borderId="20" applyNumberFormat="0" applyAlignment="0" applyProtection="0"/>
    <xf numFmtId="0" fontId="13" fillId="28" borderId="22" applyNumberFormat="0" applyFont="0" applyAlignment="0" applyProtection="0"/>
    <xf numFmtId="0" fontId="28" fillId="25" borderId="27" applyNumberFormat="0" applyAlignment="0" applyProtection="0"/>
    <xf numFmtId="0" fontId="30" fillId="0" borderId="21" applyNumberFormat="0" applyFill="0" applyAlignment="0" applyProtection="0"/>
    <xf numFmtId="0" fontId="13" fillId="28" borderId="22"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5" fillId="12" borderId="18" applyNumberFormat="0" applyAlignment="0" applyProtection="0"/>
    <xf numFmtId="0" fontId="28" fillId="25" borderId="23" applyNumberFormat="0" applyAlignment="0" applyProtection="0"/>
    <xf numFmtId="0" fontId="18" fillId="25" borderId="18" applyNumberFormat="0" applyAlignment="0" applyProtection="0"/>
    <xf numFmtId="0" fontId="30" fillId="0" borderId="38" applyNumberFormat="0" applyFill="0" applyAlignment="0" applyProtection="0"/>
    <xf numFmtId="0" fontId="28" fillId="25" borderId="23" applyNumberFormat="0" applyAlignment="0" applyProtection="0"/>
    <xf numFmtId="0" fontId="13" fillId="28" borderId="26" applyNumberFormat="0" applyFont="0" applyAlignment="0" applyProtection="0"/>
    <xf numFmtId="0" fontId="28" fillId="25" borderId="20" applyNumberFormat="0" applyAlignment="0" applyProtection="0"/>
    <xf numFmtId="0" fontId="28" fillId="25" borderId="27"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13" fillId="28" borderId="19" applyNumberFormat="0" applyFont="0" applyAlignment="0" applyProtection="0"/>
    <xf numFmtId="0" fontId="28" fillId="25" borderId="27" applyNumberFormat="0" applyAlignment="0" applyProtection="0"/>
    <xf numFmtId="0" fontId="13" fillId="28" borderId="19" applyNumberFormat="0" applyFont="0" applyAlignment="0" applyProtection="0"/>
    <xf numFmtId="0" fontId="25" fillId="12" borderId="18" applyNumberFormat="0" applyAlignment="0" applyProtection="0"/>
    <xf numFmtId="0" fontId="13" fillId="28" borderId="19" applyNumberFormat="0" applyFont="0" applyAlignment="0" applyProtection="0"/>
    <xf numFmtId="0" fontId="30" fillId="0" borderId="28" applyNumberFormat="0" applyFill="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30" fillId="0" borderId="21" applyNumberFormat="0" applyFill="0" applyAlignment="0" applyProtection="0"/>
    <xf numFmtId="0" fontId="25" fillId="12" borderId="29" applyNumberFormat="0" applyAlignment="0" applyProtection="0"/>
    <xf numFmtId="0" fontId="25" fillId="12" borderId="18" applyNumberFormat="0" applyAlignment="0" applyProtection="0"/>
    <xf numFmtId="0" fontId="25" fillId="12" borderId="25" applyNumberFormat="0" applyAlignment="0" applyProtection="0"/>
    <xf numFmtId="0" fontId="18" fillId="25" borderId="18" applyNumberFormat="0" applyAlignment="0" applyProtection="0"/>
    <xf numFmtId="0" fontId="13" fillId="28" borderId="32" applyNumberFormat="0" applyFont="0" applyAlignment="0" applyProtection="0"/>
    <xf numFmtId="0" fontId="30" fillId="0" borderId="24" applyNumberFormat="0" applyFill="0" applyAlignment="0" applyProtection="0"/>
    <xf numFmtId="0" fontId="18" fillId="25" borderId="18" applyNumberFormat="0" applyAlignment="0" applyProtection="0"/>
    <xf numFmtId="0" fontId="13" fillId="28" borderId="26" applyNumberFormat="0" applyFont="0" applyAlignment="0" applyProtection="0"/>
    <xf numFmtId="0" fontId="13" fillId="28" borderId="19" applyNumberFormat="0" applyFont="0" applyAlignment="0" applyProtection="0"/>
    <xf numFmtId="0" fontId="28" fillId="25" borderId="20" applyNumberFormat="0" applyAlignment="0" applyProtection="0"/>
    <xf numFmtId="0" fontId="28" fillId="25" borderId="20" applyNumberFormat="0" applyAlignment="0" applyProtection="0"/>
    <xf numFmtId="0" fontId="13" fillId="28" borderId="19" applyNumberFormat="0" applyFont="0" applyAlignment="0" applyProtection="0"/>
    <xf numFmtId="0" fontId="13" fillId="28" borderId="19" applyNumberFormat="0" applyFont="0" applyAlignment="0" applyProtection="0"/>
    <xf numFmtId="0" fontId="30" fillId="0" borderId="28" applyNumberFormat="0" applyFill="0" applyAlignment="0" applyProtection="0"/>
    <xf numFmtId="0" fontId="18" fillId="25" borderId="18" applyNumberFormat="0" applyAlignment="0" applyProtection="0"/>
    <xf numFmtId="0" fontId="30" fillId="0" borderId="21" applyNumberFormat="0" applyFill="0" applyAlignment="0" applyProtection="0"/>
    <xf numFmtId="0" fontId="18" fillId="25" borderId="18" applyNumberFormat="0" applyAlignment="0" applyProtection="0"/>
    <xf numFmtId="0" fontId="28" fillId="25" borderId="20" applyNumberFormat="0" applyAlignment="0" applyProtection="0"/>
    <xf numFmtId="0" fontId="28" fillId="25" borderId="23" applyNumberFormat="0" applyAlignment="0" applyProtection="0"/>
    <xf numFmtId="0" fontId="28" fillId="25" borderId="23" applyNumberFormat="0" applyAlignment="0" applyProtection="0"/>
    <xf numFmtId="0" fontId="28" fillId="25" borderId="20" applyNumberFormat="0" applyAlignment="0" applyProtection="0"/>
    <xf numFmtId="0" fontId="18" fillId="25" borderId="29" applyNumberFormat="0" applyAlignment="0" applyProtection="0"/>
    <xf numFmtId="0" fontId="28" fillId="25" borderId="23" applyNumberFormat="0" applyAlignment="0" applyProtection="0"/>
    <xf numFmtId="0" fontId="13" fillId="28" borderId="19" applyNumberFormat="0" applyFont="0" applyAlignment="0" applyProtection="0"/>
    <xf numFmtId="0" fontId="30" fillId="0" borderId="21" applyNumberFormat="0" applyFill="0" applyAlignment="0" applyProtection="0"/>
    <xf numFmtId="0" fontId="13" fillId="28" borderId="26" applyNumberFormat="0" applyFont="0" applyAlignment="0" applyProtection="0"/>
    <xf numFmtId="0" fontId="18" fillId="25" borderId="18" applyNumberFormat="0" applyAlignment="0" applyProtection="0"/>
    <xf numFmtId="0" fontId="13" fillId="28" borderId="22" applyNumberFormat="0" applyFont="0" applyAlignment="0" applyProtection="0"/>
    <xf numFmtId="0" fontId="28" fillId="25" borderId="20" applyNumberFormat="0" applyAlignment="0" applyProtection="0"/>
    <xf numFmtId="0" fontId="18" fillId="25" borderId="25" applyNumberFormat="0" applyAlignment="0" applyProtection="0"/>
    <xf numFmtId="0" fontId="13" fillId="28" borderId="22" applyNumberFormat="0" applyFont="0" applyAlignment="0" applyProtection="0"/>
    <xf numFmtId="0" fontId="25" fillId="12" borderId="25" applyNumberFormat="0" applyAlignment="0" applyProtection="0"/>
    <xf numFmtId="0" fontId="25" fillId="12" borderId="29" applyNumberFormat="0" applyAlignment="0" applyProtection="0"/>
    <xf numFmtId="0" fontId="13" fillId="28" borderId="22" applyNumberFormat="0" applyFont="0" applyAlignment="0" applyProtection="0"/>
    <xf numFmtId="0" fontId="28" fillId="25" borderId="23" applyNumberFormat="0" applyAlignment="0" applyProtection="0"/>
    <xf numFmtId="0" fontId="18" fillId="25" borderId="29" applyNumberFormat="0" applyAlignment="0" applyProtection="0"/>
    <xf numFmtId="0" fontId="30" fillId="0" borderId="24" applyNumberFormat="0" applyFill="0" applyAlignment="0" applyProtection="0"/>
    <xf numFmtId="0" fontId="30" fillId="0" borderId="24" applyNumberFormat="0" applyFill="0" applyAlignment="0" applyProtection="0"/>
    <xf numFmtId="0" fontId="18" fillId="25" borderId="29" applyNumberFormat="0" applyAlignment="0" applyProtection="0"/>
    <xf numFmtId="0" fontId="25" fillId="12" borderId="25"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25" fillId="12" borderId="29" applyNumberFormat="0" applyAlignment="0" applyProtection="0"/>
    <xf numFmtId="0" fontId="18" fillId="25" borderId="29" applyNumberFormat="0" applyAlignment="0" applyProtection="0"/>
    <xf numFmtId="0" fontId="28" fillId="25" borderId="23" applyNumberFormat="0" applyAlignment="0" applyProtection="0"/>
    <xf numFmtId="0" fontId="18" fillId="25" borderId="25" applyNumberFormat="0" applyAlignment="0" applyProtection="0"/>
    <xf numFmtId="0" fontId="13" fillId="28" borderId="22" applyNumberFormat="0" applyFont="0" applyAlignment="0" applyProtection="0"/>
    <xf numFmtId="0" fontId="18" fillId="25" borderId="25" applyNumberFormat="0" applyAlignment="0" applyProtection="0"/>
    <xf numFmtId="0" fontId="28" fillId="25" borderId="27" applyNumberFormat="0" applyAlignment="0" applyProtection="0"/>
    <xf numFmtId="0" fontId="25" fillId="12" borderId="25" applyNumberFormat="0" applyAlignment="0" applyProtection="0"/>
    <xf numFmtId="0" fontId="30" fillId="0" borderId="38"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3" fillId="28" borderId="26" applyNumberFormat="0" applyFont="0" applyAlignment="0" applyProtection="0"/>
    <xf numFmtId="0" fontId="30" fillId="0" borderId="28" applyNumberFormat="0" applyFill="0" applyAlignment="0" applyProtection="0"/>
    <xf numFmtId="0" fontId="25" fillId="12" borderId="25" applyNumberFormat="0" applyAlignment="0" applyProtection="0"/>
    <xf numFmtId="0" fontId="28" fillId="25" borderId="23"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18" fillId="25" borderId="25"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8" fillId="25" borderId="25" applyNumberFormat="0" applyAlignment="0" applyProtection="0"/>
    <xf numFmtId="0" fontId="18" fillId="25" borderId="25" applyNumberFormat="0" applyAlignment="0" applyProtection="0"/>
    <xf numFmtId="0" fontId="13" fillId="28" borderId="22" applyNumberFormat="0" applyFont="0" applyAlignment="0" applyProtection="0"/>
    <xf numFmtId="0" fontId="28" fillId="25" borderId="23" applyNumberFormat="0" applyAlignment="0" applyProtection="0"/>
    <xf numFmtId="0" fontId="13" fillId="28" borderId="22" applyNumberFormat="0" applyFont="0" applyAlignment="0" applyProtection="0"/>
    <xf numFmtId="0" fontId="13" fillId="28" borderId="22" applyNumberFormat="0" applyFont="0" applyAlignment="0" applyProtection="0"/>
    <xf numFmtId="0" fontId="30" fillId="0" borderId="28" applyNumberFormat="0" applyFill="0" applyAlignment="0" applyProtection="0"/>
    <xf numFmtId="0" fontId="30" fillId="0" borderId="28" applyNumberFormat="0" applyFill="0" applyAlignment="0" applyProtection="0"/>
    <xf numFmtId="0" fontId="25" fillId="12" borderId="25" applyNumberFormat="0" applyAlignment="0" applyProtection="0"/>
    <xf numFmtId="0" fontId="25" fillId="12" borderId="25" applyNumberFormat="0" applyAlignment="0" applyProtection="0"/>
    <xf numFmtId="0" fontId="28" fillId="25" borderId="23" applyNumberFormat="0" applyAlignment="0" applyProtection="0"/>
    <xf numFmtId="0" fontId="25" fillId="12" borderId="29" applyNumberFormat="0" applyAlignment="0" applyProtection="0"/>
    <xf numFmtId="0" fontId="18" fillId="25" borderId="29" applyNumberFormat="0" applyAlignment="0" applyProtection="0"/>
    <xf numFmtId="0" fontId="30" fillId="0" borderId="24" applyNumberFormat="0" applyFill="0" applyAlignment="0" applyProtection="0"/>
    <xf numFmtId="0" fontId="13" fillId="28" borderId="22" applyNumberFormat="0" applyFont="0" applyAlignment="0" applyProtection="0"/>
    <xf numFmtId="0" fontId="13" fillId="28" borderId="22" applyNumberFormat="0" applyFont="0" applyAlignment="0" applyProtection="0"/>
    <xf numFmtId="0" fontId="13" fillId="28" borderId="36" applyNumberFormat="0" applyFont="0" applyAlignment="0" applyProtection="0"/>
    <xf numFmtId="0" fontId="25" fillId="12" borderId="25" applyNumberFormat="0" applyAlignment="0" applyProtection="0"/>
    <xf numFmtId="0" fontId="25" fillId="12" borderId="29" applyNumberFormat="0" applyAlignment="0" applyProtection="0"/>
    <xf numFmtId="0" fontId="30" fillId="0" borderId="24" applyNumberFormat="0" applyFill="0" applyAlignment="0" applyProtection="0"/>
    <xf numFmtId="0" fontId="13" fillId="28" borderId="26" applyNumberFormat="0" applyFont="0" applyAlignment="0" applyProtection="0"/>
    <xf numFmtId="0" fontId="13" fillId="28" borderId="22"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38" applyNumberFormat="0" applyFill="0" applyAlignment="0" applyProtection="0"/>
    <xf numFmtId="0" fontId="30" fillId="0" borderId="24" applyNumberFormat="0" applyFill="0" applyAlignment="0" applyProtection="0"/>
    <xf numFmtId="0" fontId="18" fillId="25" borderId="25" applyNumberFormat="0" applyAlignment="0" applyProtection="0"/>
    <xf numFmtId="0" fontId="30" fillId="0" borderId="28" applyNumberFormat="0" applyFill="0" applyAlignment="0" applyProtection="0"/>
    <xf numFmtId="0" fontId="18" fillId="25" borderId="25" applyNumberFormat="0" applyAlignment="0" applyProtection="0"/>
    <xf numFmtId="0" fontId="28" fillId="25" borderId="23" applyNumberFormat="0" applyAlignment="0" applyProtection="0"/>
    <xf numFmtId="0" fontId="13" fillId="28" borderId="22" applyNumberFormat="0" applyFont="0" applyAlignment="0" applyProtection="0"/>
    <xf numFmtId="0" fontId="30" fillId="0" borderId="24" applyNumberFormat="0" applyFill="0" applyAlignment="0" applyProtection="0"/>
    <xf numFmtId="0" fontId="30" fillId="0" borderId="24" applyNumberFormat="0" applyFill="0" applyAlignment="0" applyProtection="0"/>
    <xf numFmtId="0" fontId="13" fillId="28" borderId="26" applyNumberFormat="0" applyFont="0" applyAlignment="0" applyProtection="0"/>
    <xf numFmtId="0" fontId="25" fillId="12" borderId="25" applyNumberFormat="0" applyAlignment="0" applyProtection="0"/>
    <xf numFmtId="0" fontId="13" fillId="28" borderId="22"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18" fillId="25" borderId="31"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13" fillId="28" borderId="36" applyNumberFormat="0" applyFont="0" applyAlignment="0" applyProtection="0"/>
    <xf numFmtId="0" fontId="28" fillId="25" borderId="27"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13" fillId="28" borderId="32" applyNumberFormat="0" applyFont="0" applyAlignment="0" applyProtection="0"/>
    <xf numFmtId="0" fontId="13" fillId="28" borderId="26" applyNumberFormat="0" applyFont="0" applyAlignment="0" applyProtection="0"/>
    <xf numFmtId="0" fontId="18" fillId="25" borderId="31" applyNumberFormat="0" applyAlignment="0" applyProtection="0"/>
    <xf numFmtId="0" fontId="30" fillId="0" borderId="28" applyNumberFormat="0" applyFill="0" applyAlignment="0" applyProtection="0"/>
    <xf numFmtId="0" fontId="30" fillId="0" borderId="28" applyNumberFormat="0" applyFill="0" applyAlignment="0" applyProtection="0"/>
    <xf numFmtId="0" fontId="13" fillId="28" borderId="26" applyNumberFormat="0" applyFont="0" applyAlignment="0" applyProtection="0"/>
    <xf numFmtId="0" fontId="25" fillId="12" borderId="29" applyNumberFormat="0" applyAlignment="0" applyProtection="0"/>
    <xf numFmtId="0" fontId="13" fillId="28" borderId="26" applyNumberFormat="0" applyFont="0" applyAlignment="0" applyProtection="0"/>
    <xf numFmtId="0" fontId="13" fillId="28" borderId="32"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8" fillId="25" borderId="35" applyNumberFormat="0" applyAlignment="0" applyProtection="0"/>
    <xf numFmtId="0" fontId="13" fillId="28" borderId="55" applyNumberFormat="0" applyFont="0" applyAlignment="0" applyProtection="0"/>
    <xf numFmtId="0" fontId="13" fillId="28" borderId="26" applyNumberFormat="0" applyFont="0" applyAlignment="0" applyProtection="0"/>
    <xf numFmtId="0" fontId="28" fillId="25" borderId="37" applyNumberFormat="0" applyAlignment="0" applyProtection="0"/>
    <xf numFmtId="0" fontId="30" fillId="0" borderId="49" applyNumberFormat="0" applyFill="0" applyAlignment="0" applyProtection="0"/>
    <xf numFmtId="0" fontId="28" fillId="25" borderId="48" applyNumberFormat="0" applyAlignment="0" applyProtection="0"/>
    <xf numFmtId="0" fontId="25" fillId="12" borderId="51" applyNumberFormat="0" applyAlignment="0" applyProtection="0"/>
    <xf numFmtId="0" fontId="13" fillId="28" borderId="36" applyNumberFormat="0" applyFont="0" applyAlignment="0" applyProtection="0"/>
    <xf numFmtId="0" fontId="18" fillId="25" borderId="31" applyNumberFormat="0" applyAlignment="0" applyProtection="0"/>
    <xf numFmtId="0" fontId="18" fillId="25" borderId="31" applyNumberFormat="0" applyAlignment="0" applyProtection="0"/>
    <xf numFmtId="0" fontId="28" fillId="25" borderId="27" applyNumberFormat="0" applyAlignment="0" applyProtection="0"/>
    <xf numFmtId="0" fontId="28" fillId="25" borderId="27" applyNumberFormat="0" applyAlignment="0" applyProtection="0"/>
    <xf numFmtId="0" fontId="25" fillId="12" borderId="29" applyNumberFormat="0" applyAlignment="0" applyProtection="0"/>
    <xf numFmtId="0" fontId="13" fillId="28" borderId="26" applyNumberFormat="0" applyFont="0" applyAlignment="0" applyProtection="0"/>
    <xf numFmtId="0" fontId="18" fillId="25" borderId="31" applyNumberFormat="0" applyAlignment="0" applyProtection="0"/>
    <xf numFmtId="0" fontId="28" fillId="25" borderId="37" applyNumberFormat="0" applyAlignment="0" applyProtection="0"/>
    <xf numFmtId="0" fontId="18" fillId="25" borderId="29" applyNumberFormat="0" applyAlignment="0" applyProtection="0"/>
    <xf numFmtId="0" fontId="28" fillId="25" borderId="27" applyNumberFormat="0" applyAlignment="0" applyProtection="0"/>
    <xf numFmtId="0" fontId="13" fillId="28" borderId="79" applyNumberFormat="0" applyFont="0" applyAlignment="0" applyProtection="0"/>
    <xf numFmtId="0" fontId="28" fillId="25" borderId="64" applyNumberFormat="0" applyAlignment="0" applyProtection="0"/>
    <xf numFmtId="0" fontId="25" fillId="12" borderId="31" applyNumberFormat="0" applyAlignment="0" applyProtection="0"/>
    <xf numFmtId="0" fontId="18" fillId="25" borderId="59" applyNumberFormat="0" applyAlignment="0" applyProtection="0"/>
    <xf numFmtId="0" fontId="13" fillId="28" borderId="32" applyNumberFormat="0" applyFont="0" applyAlignment="0" applyProtection="0"/>
    <xf numFmtId="0" fontId="25" fillId="12" borderId="29"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25" fillId="12" borderId="31" applyNumberFormat="0" applyAlignment="0" applyProtection="0"/>
    <xf numFmtId="0" fontId="13" fillId="28" borderId="36" applyNumberFormat="0" applyFont="0" applyAlignment="0" applyProtection="0"/>
    <xf numFmtId="0" fontId="13" fillId="28" borderId="26" applyNumberFormat="0" applyFont="0" applyAlignment="0" applyProtection="0"/>
    <xf numFmtId="0" fontId="28" fillId="25" borderId="27" applyNumberFormat="0" applyAlignment="0" applyProtection="0"/>
    <xf numFmtId="0" fontId="30" fillId="0" borderId="34" applyNumberFormat="0" applyFill="0" applyAlignment="0" applyProtection="0"/>
    <xf numFmtId="0" fontId="18" fillId="25" borderId="35" applyNumberFormat="0" applyAlignment="0" applyProtection="0"/>
    <xf numFmtId="0" fontId="13" fillId="28" borderId="39" applyNumberFormat="0" applyFont="0" applyAlignment="0" applyProtection="0"/>
    <xf numFmtId="0" fontId="13" fillId="28" borderId="26" applyNumberFormat="0" applyFont="0" applyAlignment="0" applyProtection="0"/>
    <xf numFmtId="0" fontId="25" fillId="12" borderId="35" applyNumberFormat="0" applyAlignment="0" applyProtection="0"/>
    <xf numFmtId="0" fontId="30" fillId="0" borderId="28" applyNumberFormat="0" applyFill="0" applyAlignment="0" applyProtection="0"/>
    <xf numFmtId="0" fontId="25" fillId="12" borderId="51" applyNumberFormat="0" applyAlignment="0" applyProtection="0"/>
    <xf numFmtId="0" fontId="18" fillId="25" borderId="29" applyNumberFormat="0" applyAlignment="0" applyProtection="0"/>
    <xf numFmtId="0" fontId="13" fillId="28" borderId="36" applyNumberFormat="0" applyFont="0" applyAlignment="0" applyProtection="0"/>
    <xf numFmtId="0" fontId="28" fillId="25" borderId="27" applyNumberFormat="0" applyAlignment="0" applyProtection="0"/>
    <xf numFmtId="0" fontId="18" fillId="25" borderId="51" applyNumberFormat="0" applyAlignment="0" applyProtection="0"/>
    <xf numFmtId="0" fontId="13" fillId="28" borderId="26" applyNumberFormat="0" applyFont="0" applyAlignment="0" applyProtection="0"/>
    <xf numFmtId="0" fontId="18" fillId="25" borderId="35" applyNumberFormat="0" applyAlignment="0" applyProtection="0"/>
    <xf numFmtId="0" fontId="30" fillId="0" borderId="28" applyNumberFormat="0" applyFill="0" applyAlignment="0" applyProtection="0"/>
    <xf numFmtId="0" fontId="30" fillId="0" borderId="38" applyNumberFormat="0" applyFill="0" applyAlignment="0" applyProtection="0"/>
    <xf numFmtId="0" fontId="28" fillId="25" borderId="69" applyNumberFormat="0" applyAlignment="0" applyProtection="0"/>
    <xf numFmtId="0" fontId="25" fillId="12" borderId="35" applyNumberFormat="0" applyAlignment="0" applyProtection="0"/>
    <xf numFmtId="0" fontId="28" fillId="25" borderId="27" applyNumberFormat="0" applyAlignment="0" applyProtection="0"/>
    <xf numFmtId="0" fontId="13" fillId="28" borderId="32" applyNumberFormat="0" applyFont="0" applyAlignment="0" applyProtection="0"/>
    <xf numFmtId="0" fontId="13" fillId="28" borderId="26" applyNumberFormat="0" applyFont="0" applyAlignment="0" applyProtection="0"/>
    <xf numFmtId="0" fontId="30" fillId="0" borderId="28" applyNumberFormat="0" applyFill="0" applyAlignment="0" applyProtection="0"/>
    <xf numFmtId="0" fontId="13" fillId="28" borderId="26" applyNumberFormat="0" applyFont="0" applyAlignment="0" applyProtection="0"/>
    <xf numFmtId="0" fontId="18" fillId="25" borderId="31" applyNumberFormat="0" applyAlignment="0" applyProtection="0"/>
    <xf numFmtId="0" fontId="18" fillId="25" borderId="43" applyNumberFormat="0" applyAlignment="0" applyProtection="0"/>
    <xf numFmtId="0" fontId="25" fillId="12" borderId="31" applyNumberFormat="0" applyAlignment="0" applyProtection="0"/>
    <xf numFmtId="0" fontId="13" fillId="28" borderId="44" applyNumberFormat="0" applyFont="0" applyAlignment="0" applyProtection="0"/>
    <xf numFmtId="0" fontId="18" fillId="25" borderId="31" applyNumberFormat="0" applyAlignment="0" applyProtection="0"/>
    <xf numFmtId="0" fontId="25" fillId="12" borderId="31" applyNumberFormat="0" applyAlignment="0" applyProtection="0"/>
    <xf numFmtId="0" fontId="28" fillId="25" borderId="33" applyNumberFormat="0" applyAlignment="0" applyProtection="0"/>
    <xf numFmtId="0" fontId="18" fillId="25" borderId="35" applyNumberFormat="0" applyAlignment="0" applyProtection="0"/>
    <xf numFmtId="0" fontId="25" fillId="12" borderId="31" applyNumberFormat="0" applyAlignment="0" applyProtection="0"/>
    <xf numFmtId="0" fontId="13" fillId="28" borderId="36" applyNumberFormat="0" applyFont="0" applyAlignment="0" applyProtection="0"/>
    <xf numFmtId="0" fontId="13" fillId="28" borderId="32" applyNumberFormat="0" applyFont="0" applyAlignment="0" applyProtection="0"/>
    <xf numFmtId="0" fontId="13" fillId="28" borderId="36" applyNumberFormat="0" applyFont="0" applyAlignment="0" applyProtection="0"/>
    <xf numFmtId="0" fontId="25" fillId="12" borderId="35" applyNumberFormat="0" applyAlignment="0" applyProtection="0"/>
    <xf numFmtId="0" fontId="18" fillId="25" borderId="35" applyNumberFormat="0" applyAlignment="0" applyProtection="0"/>
    <xf numFmtId="0" fontId="18" fillId="25" borderId="31" applyNumberFormat="0" applyAlignment="0" applyProtection="0"/>
    <xf numFmtId="0" fontId="28" fillId="25" borderId="40" applyNumberFormat="0" applyAlignment="0" applyProtection="0"/>
    <xf numFmtId="0" fontId="13" fillId="28" borderId="32"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25" fillId="12" borderId="67" applyNumberFormat="0" applyAlignment="0" applyProtection="0"/>
    <xf numFmtId="0" fontId="25" fillId="12" borderId="31" applyNumberFormat="0" applyAlignment="0" applyProtection="0"/>
    <xf numFmtId="0" fontId="13" fillId="28" borderId="32" applyNumberFormat="0" applyFont="0" applyAlignment="0" applyProtection="0"/>
    <xf numFmtId="0" fontId="25" fillId="12" borderId="43" applyNumberFormat="0" applyAlignment="0" applyProtection="0"/>
    <xf numFmtId="0" fontId="13" fillId="28" borderId="39" applyNumberFormat="0" applyFont="0" applyAlignment="0" applyProtection="0"/>
    <xf numFmtId="0" fontId="28" fillId="25" borderId="37" applyNumberFormat="0" applyAlignment="0" applyProtection="0"/>
    <xf numFmtId="0" fontId="25" fillId="12" borderId="35" applyNumberFormat="0" applyAlignment="0" applyProtection="0"/>
    <xf numFmtId="0" fontId="25" fillId="12" borderId="31"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25" fillId="12" borderId="31" applyNumberFormat="0" applyAlignment="0" applyProtection="0"/>
    <xf numFmtId="0" fontId="30" fillId="0" borderId="41" applyNumberFormat="0" applyFill="0" applyAlignment="0" applyProtection="0"/>
    <xf numFmtId="0" fontId="13" fillId="28" borderId="95" applyNumberFormat="0" applyFont="0" applyAlignment="0" applyProtection="0"/>
    <xf numFmtId="0" fontId="13" fillId="28" borderId="36" applyNumberFormat="0" applyFont="0" applyAlignment="0" applyProtection="0"/>
    <xf numFmtId="0" fontId="18" fillId="25" borderId="31" applyNumberFormat="0" applyAlignment="0" applyProtection="0"/>
    <xf numFmtId="0" fontId="13" fillId="28" borderId="36" applyNumberFormat="0" applyFont="0" applyAlignment="0" applyProtection="0"/>
    <xf numFmtId="0" fontId="18" fillId="25" borderId="31" applyNumberFormat="0" applyAlignment="0" applyProtection="0"/>
    <xf numFmtId="0" fontId="13" fillId="28" borderId="32" applyNumberFormat="0" applyFont="0" applyAlignment="0" applyProtection="0"/>
    <xf numFmtId="0" fontId="30" fillId="0" borderId="41" applyNumberFormat="0" applyFill="0" applyAlignment="0" applyProtection="0"/>
    <xf numFmtId="0" fontId="13" fillId="28" borderId="32" applyNumberFormat="0" applyFont="0" applyAlignment="0" applyProtection="0"/>
    <xf numFmtId="0" fontId="13" fillId="28" borderId="52" applyNumberFormat="0" applyFont="0" applyAlignment="0" applyProtection="0"/>
    <xf numFmtId="0" fontId="25" fillId="12"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28" fillId="25" borderId="37" applyNumberFormat="0" applyAlignment="0" applyProtection="0"/>
    <xf numFmtId="0" fontId="25" fillId="12" borderId="42" applyNumberFormat="0" applyAlignment="0" applyProtection="0"/>
    <xf numFmtId="0" fontId="18" fillId="25" borderId="35" applyNumberFormat="0" applyAlignment="0" applyProtection="0"/>
    <xf numFmtId="0" fontId="28" fillId="25" borderId="88" applyNumberFormat="0" applyAlignment="0" applyProtection="0"/>
    <xf numFmtId="0" fontId="18" fillId="25" borderId="31" applyNumberFormat="0" applyAlignment="0" applyProtection="0"/>
    <xf numFmtId="0" fontId="25" fillId="12" borderId="43" applyNumberForma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32" applyNumberFormat="0" applyFont="0" applyAlignment="0" applyProtection="0"/>
    <xf numFmtId="0" fontId="13" fillId="28" borderId="47" applyNumberFormat="0" applyFont="0" applyAlignment="0" applyProtection="0"/>
    <xf numFmtId="0" fontId="18" fillId="25" borderId="35" applyNumberFormat="0" applyAlignment="0" applyProtection="0"/>
    <xf numFmtId="0" fontId="25" fillId="12" borderId="35" applyNumberFormat="0" applyAlignment="0" applyProtection="0"/>
    <xf numFmtId="0" fontId="13" fillId="28" borderId="32" applyNumberFormat="0" applyFont="0" applyAlignment="0" applyProtection="0"/>
    <xf numFmtId="0" fontId="13" fillId="28" borderId="39" applyNumberFormat="0" applyFont="0" applyAlignment="0" applyProtection="0"/>
    <xf numFmtId="0" fontId="13" fillId="28" borderId="60" applyNumberFormat="0" applyFont="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1" applyNumberFormat="0" applyAlignment="0" applyProtection="0"/>
    <xf numFmtId="0" fontId="28" fillId="25" borderId="40" applyNumberFormat="0" applyAlignment="0" applyProtection="0"/>
    <xf numFmtId="0" fontId="13" fillId="28" borderId="36" applyNumberFormat="0" applyFont="0" applyAlignment="0" applyProtection="0"/>
    <xf numFmtId="0" fontId="18" fillId="25" borderId="42" applyNumberFormat="0" applyAlignment="0" applyProtection="0"/>
    <xf numFmtId="0" fontId="13" fillId="28" borderId="32" applyNumberFormat="0" applyFont="0" applyAlignment="0" applyProtection="0"/>
    <xf numFmtId="0" fontId="30" fillId="0" borderId="38" applyNumberFormat="0" applyFill="0" applyAlignment="0" applyProtection="0"/>
    <xf numFmtId="0" fontId="13" fillId="28" borderId="32" applyNumberFormat="0" applyFont="0" applyAlignment="0" applyProtection="0"/>
    <xf numFmtId="0" fontId="28" fillId="25" borderId="45" applyNumberFormat="0" applyAlignment="0" applyProtection="0"/>
    <xf numFmtId="0" fontId="28" fillId="25" borderId="37" applyNumberFormat="0" applyAlignment="0" applyProtection="0"/>
    <xf numFmtId="0" fontId="25" fillId="12" borderId="75" applyNumberFormat="0" applyAlignment="0" applyProtection="0"/>
    <xf numFmtId="0" fontId="13" fillId="28" borderId="36" applyNumberFormat="0" applyFont="0" applyAlignment="0" applyProtection="0"/>
    <xf numFmtId="0" fontId="25" fillId="12" borderId="31" applyNumberFormat="0" applyAlignment="0" applyProtection="0"/>
    <xf numFmtId="0" fontId="25" fillId="12" borderId="31" applyNumberFormat="0" applyAlignment="0" applyProtection="0"/>
    <xf numFmtId="0" fontId="18" fillId="25" borderId="67" applyNumberFormat="0" applyAlignment="0" applyProtection="0"/>
    <xf numFmtId="0" fontId="28" fillId="25" borderId="61" applyNumberFormat="0" applyAlignment="0" applyProtection="0"/>
    <xf numFmtId="0" fontId="13" fillId="28" borderId="32" applyNumberFormat="0" applyFont="0" applyAlignment="0" applyProtection="0"/>
    <xf numFmtId="0" fontId="18" fillId="25" borderId="67" applyNumberFormat="0" applyAlignment="0" applyProtection="0"/>
    <xf numFmtId="0" fontId="18" fillId="25" borderId="51" applyNumberFormat="0" applyAlignment="0" applyProtection="0"/>
    <xf numFmtId="0" fontId="25" fillId="12" borderId="31" applyNumberFormat="0" applyAlignment="0" applyProtection="0"/>
    <xf numFmtId="0" fontId="30" fillId="0" borderId="62" applyNumberFormat="0" applyFill="0" applyAlignment="0" applyProtection="0"/>
    <xf numFmtId="0" fontId="13" fillId="28" borderId="32" applyNumberFormat="0" applyFont="0" applyAlignment="0" applyProtection="0"/>
    <xf numFmtId="0" fontId="28" fillId="25" borderId="53" applyNumberFormat="0" applyAlignment="0" applyProtection="0"/>
    <xf numFmtId="0" fontId="13" fillId="28" borderId="32" applyNumberFormat="0" applyFont="0" applyAlignment="0" applyProtection="0"/>
    <xf numFmtId="0" fontId="25" fillId="12" borderId="6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18" fillId="25" borderId="35" applyNumberFormat="0" applyAlignment="0" applyProtection="0"/>
    <xf numFmtId="0" fontId="18" fillId="25" borderId="35" applyNumberFormat="0" applyAlignment="0" applyProtection="0"/>
    <xf numFmtId="0" fontId="25" fillId="12" borderId="35" applyNumberFormat="0" applyAlignment="0" applyProtection="0"/>
    <xf numFmtId="0" fontId="18" fillId="25" borderId="35"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25" fillId="12" borderId="35"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13" fillId="28" borderId="36" applyNumberFormat="0" applyFont="0" applyAlignment="0" applyProtection="0"/>
    <xf numFmtId="0" fontId="28" fillId="25" borderId="37" applyNumberFormat="0" applyAlignment="0" applyProtection="0"/>
    <xf numFmtId="0" fontId="13" fillId="28" borderId="44" applyNumberFormat="0" applyFont="0" applyAlignment="0" applyProtection="0"/>
    <xf numFmtId="0" fontId="13" fillId="28" borderId="36" applyNumberFormat="0" applyFont="0" applyAlignment="0" applyProtection="0"/>
    <xf numFmtId="0" fontId="30" fillId="0" borderId="46" applyNumberFormat="0" applyFill="0" applyAlignment="0" applyProtection="0"/>
    <xf numFmtId="0" fontId="18" fillId="25" borderId="35"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30" fillId="0" borderId="54" applyNumberFormat="0" applyFill="0" applyAlignment="0" applyProtection="0"/>
    <xf numFmtId="0" fontId="13" fillId="28" borderId="36" applyNumberFormat="0" applyFont="0" applyAlignment="0" applyProtection="0"/>
    <xf numFmtId="0" fontId="30" fillId="0" borderId="38" applyNumberFormat="0" applyFill="0" applyAlignment="0" applyProtection="0"/>
    <xf numFmtId="0" fontId="18" fillId="25" borderId="35" applyNumberFormat="0" applyAlignment="0" applyProtection="0"/>
    <xf numFmtId="0" fontId="18" fillId="25" borderId="35" applyNumberFormat="0" applyAlignment="0" applyProtection="0"/>
    <xf numFmtId="0" fontId="13" fillId="28" borderId="36" applyNumberFormat="0" applyFont="0" applyAlignment="0" applyProtection="0"/>
    <xf numFmtId="0" fontId="25" fillId="12" borderId="35" applyNumberFormat="0" applyAlignment="0" applyProtection="0"/>
    <xf numFmtId="0" fontId="28" fillId="25" borderId="37" applyNumberFormat="0" applyAlignment="0" applyProtection="0"/>
    <xf numFmtId="0" fontId="13" fillId="28" borderId="36" applyNumberFormat="0" applyFont="0" applyAlignment="0" applyProtection="0"/>
    <xf numFmtId="0" fontId="28" fillId="25" borderId="37" applyNumberFormat="0" applyAlignment="0" applyProtection="0"/>
    <xf numFmtId="0" fontId="30" fillId="0" borderId="38" applyNumberFormat="0" applyFill="0" applyAlignment="0" applyProtection="0"/>
    <xf numFmtId="0" fontId="25" fillId="12" borderId="35" applyNumberFormat="0" applyAlignment="0" applyProtection="0"/>
    <xf numFmtId="0" fontId="30" fillId="0" borderId="46" applyNumberFormat="0" applyFill="0" applyAlignment="0" applyProtection="0"/>
    <xf numFmtId="0" fontId="13" fillId="28" borderId="36" applyNumberFormat="0" applyFont="0" applyAlignment="0" applyProtection="0"/>
    <xf numFmtId="0" fontId="13" fillId="28" borderId="36" applyNumberFormat="0" applyFont="0" applyAlignment="0" applyProtection="0"/>
    <xf numFmtId="0" fontId="28" fillId="25" borderId="45" applyNumberFormat="0" applyAlignment="0" applyProtection="0"/>
    <xf numFmtId="0" fontId="18" fillId="25" borderId="42" applyNumberFormat="0" applyAlignment="0" applyProtection="0"/>
    <xf numFmtId="0" fontId="25" fillId="12"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30" fillId="0" borderId="41" applyNumberFormat="0" applyFill="0" applyAlignment="0" applyProtection="0"/>
    <xf numFmtId="0" fontId="13" fillId="28" borderId="39" applyNumberFormat="0" applyFont="0" applyAlignment="0" applyProtection="0"/>
    <xf numFmtId="0" fontId="18" fillId="25" borderId="42" applyNumberFormat="0" applyAlignment="0" applyProtection="0"/>
    <xf numFmtId="0" fontId="30" fillId="0" borderId="49" applyNumberFormat="0" applyFill="0" applyAlignment="0" applyProtection="0"/>
    <xf numFmtId="0" fontId="13" fillId="28" borderId="68" applyNumberFormat="0" applyFon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25" fillId="12" borderId="42" applyNumberForma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8" fillId="25" borderId="48" applyNumberFormat="0" applyAlignment="0" applyProtection="0"/>
    <xf numFmtId="0" fontId="13" fillId="28" borderId="39" applyNumberFormat="0" applyFont="0" applyAlignment="0" applyProtection="0"/>
    <xf numFmtId="0" fontId="25" fillId="12" borderId="91" applyNumberForma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2" applyNumberFormat="0" applyAlignment="0" applyProtection="0"/>
    <xf numFmtId="0" fontId="18" fillId="25" borderId="42" applyNumberFormat="0" applyAlignment="0" applyProtection="0"/>
    <xf numFmtId="0" fontId="25" fillId="12" borderId="42" applyNumberFormat="0" applyAlignment="0" applyProtection="0"/>
    <xf numFmtId="0" fontId="18" fillId="25" borderId="42"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25" fillId="12" borderId="42"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13" fillId="28" borderId="39" applyNumberFormat="0" applyFont="0" applyAlignment="0" applyProtection="0"/>
    <xf numFmtId="0" fontId="28" fillId="25" borderId="40" applyNumberFormat="0" applyAlignment="0" applyProtection="0"/>
    <xf numFmtId="0" fontId="13" fillId="28" borderId="47" applyNumberFormat="0" applyFont="0" applyAlignment="0" applyProtection="0"/>
    <xf numFmtId="0" fontId="13" fillId="28" borderId="39" applyNumberFormat="0" applyFont="0" applyAlignment="0" applyProtection="0"/>
    <xf numFmtId="0" fontId="28" fillId="25" borderId="80" applyNumberFormat="0" applyAlignment="0" applyProtection="0"/>
    <xf numFmtId="0" fontId="18" fillId="25" borderId="42"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50" applyNumberFormat="0" applyAlignment="0" applyProtection="0"/>
    <xf numFmtId="0" fontId="13" fillId="28" borderId="39" applyNumberFormat="0" applyFont="0" applyAlignment="0" applyProtection="0"/>
    <xf numFmtId="0" fontId="13" fillId="28" borderId="47" applyNumberFormat="0" applyFont="0" applyAlignment="0" applyProtection="0"/>
    <xf numFmtId="0" fontId="30" fillId="0" borderId="41" applyNumberFormat="0" applyFill="0" applyAlignment="0" applyProtection="0"/>
    <xf numFmtId="0" fontId="18" fillId="25" borderId="42" applyNumberFormat="0" applyAlignment="0" applyProtection="0"/>
    <xf numFmtId="0" fontId="18" fillId="25" borderId="42" applyNumberFormat="0" applyAlignment="0" applyProtection="0"/>
    <xf numFmtId="0" fontId="13" fillId="28" borderId="39" applyNumberFormat="0" applyFont="0" applyAlignment="0" applyProtection="0"/>
    <xf numFmtId="0" fontId="25" fillId="12" borderId="42" applyNumberFormat="0" applyAlignment="0" applyProtection="0"/>
    <xf numFmtId="0" fontId="28" fillId="25" borderId="40" applyNumberFormat="0" applyAlignment="0" applyProtection="0"/>
    <xf numFmtId="0" fontId="13" fillId="28" borderId="39" applyNumberFormat="0" applyFont="0" applyAlignment="0" applyProtection="0"/>
    <xf numFmtId="0" fontId="28" fillId="25" borderId="40" applyNumberFormat="0" applyAlignment="0" applyProtection="0"/>
    <xf numFmtId="0" fontId="30" fillId="0" borderId="41" applyNumberFormat="0" applyFill="0" applyAlignment="0" applyProtection="0"/>
    <xf numFmtId="0" fontId="25" fillId="12" borderId="42" applyNumberFormat="0" applyAlignment="0" applyProtection="0"/>
    <xf numFmtId="0" fontId="18" fillId="25" borderId="50" applyNumberFormat="0" applyAlignment="0" applyProtection="0"/>
    <xf numFmtId="0" fontId="13" fillId="28" borderId="39" applyNumberFormat="0" applyFont="0" applyAlignment="0" applyProtection="0"/>
    <xf numFmtId="0" fontId="13" fillId="28" borderId="39"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30" fillId="0" borderId="46" applyNumberFormat="0" applyFill="0" applyAlignment="0" applyProtection="0"/>
    <xf numFmtId="0" fontId="13" fillId="28" borderId="44" applyNumberFormat="0" applyFont="0" applyAlignment="0" applyProtection="0"/>
    <xf numFmtId="0" fontId="18" fillId="25" borderId="43" applyNumberFormat="0" applyAlignment="0" applyProtection="0"/>
    <xf numFmtId="0" fontId="13" fillId="28" borderId="60" applyNumberFormat="0" applyFon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25" fillId="12" borderId="43" applyNumberForma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30" fillId="0" borderId="54"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18" fillId="25" borderId="43" applyNumberFormat="0" applyAlignment="0" applyProtection="0"/>
    <xf numFmtId="0" fontId="18" fillId="25" borderId="43" applyNumberFormat="0" applyAlignment="0" applyProtection="0"/>
    <xf numFmtId="0" fontId="25" fillId="12" borderId="43" applyNumberFormat="0" applyAlignment="0" applyProtection="0"/>
    <xf numFmtId="0" fontId="18" fillId="25" borderId="43"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25" fillId="12" borderId="43"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44" applyNumberFormat="0" applyFont="0" applyAlignment="0" applyProtection="0"/>
    <xf numFmtId="0" fontId="28" fillId="25" borderId="45" applyNumberFormat="0" applyAlignment="0" applyProtection="0"/>
    <xf numFmtId="0" fontId="28" fillId="25" borderId="53" applyNumberFormat="0" applyAlignment="0" applyProtection="0"/>
    <xf numFmtId="0" fontId="13" fillId="28" borderId="44" applyNumberFormat="0" applyFont="0" applyAlignment="0" applyProtection="0"/>
    <xf numFmtId="0" fontId="25" fillId="12" borderId="59" applyNumberFormat="0" applyAlignment="0" applyProtection="0"/>
    <xf numFmtId="0" fontId="18" fillId="25" borderId="43"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13" fillId="28" borderId="44" applyNumberFormat="0" applyFon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13" fillId="28" borderId="52" applyNumberFormat="0" applyFont="0" applyAlignment="0" applyProtection="0"/>
    <xf numFmtId="0" fontId="13" fillId="28" borderId="44" applyNumberFormat="0" applyFont="0" applyAlignment="0" applyProtection="0"/>
    <xf numFmtId="0" fontId="30" fillId="0" borderId="78" applyNumberFormat="0" applyFill="0" applyAlignment="0" applyProtection="0"/>
    <xf numFmtId="0" fontId="30" fillId="0" borderId="46" applyNumberFormat="0" applyFill="0" applyAlignment="0" applyProtection="0"/>
    <xf numFmtId="0" fontId="18" fillId="25" borderId="43" applyNumberFormat="0" applyAlignment="0" applyProtection="0"/>
    <xf numFmtId="0" fontId="18" fillId="25" borderId="43" applyNumberFormat="0" applyAlignment="0" applyProtection="0"/>
    <xf numFmtId="0" fontId="13" fillId="28" borderId="44" applyNumberFormat="0" applyFont="0" applyAlignment="0" applyProtection="0"/>
    <xf numFmtId="0" fontId="25" fillId="12" borderId="43" applyNumberFormat="0" applyAlignment="0" applyProtection="0"/>
    <xf numFmtId="0" fontId="28" fillId="25" borderId="45" applyNumberFormat="0" applyAlignment="0" applyProtection="0"/>
    <xf numFmtId="0" fontId="13" fillId="28" borderId="44" applyNumberFormat="0" applyFont="0" applyAlignment="0" applyProtection="0"/>
    <xf numFmtId="0" fontId="28" fillId="25" borderId="45" applyNumberFormat="0" applyAlignment="0" applyProtection="0"/>
    <xf numFmtId="0" fontId="30" fillId="0" borderId="46" applyNumberFormat="0" applyFill="0" applyAlignment="0" applyProtection="0"/>
    <xf numFmtId="0" fontId="25" fillId="12" borderId="43" applyNumberFormat="0" applyAlignment="0" applyProtection="0"/>
    <xf numFmtId="0" fontId="25" fillId="12" borderId="51" applyNumberFormat="0" applyAlignment="0" applyProtection="0"/>
    <xf numFmtId="0" fontId="13" fillId="28" borderId="44" applyNumberFormat="0" applyFont="0" applyAlignment="0" applyProtection="0"/>
    <xf numFmtId="0" fontId="13" fillId="28" borderId="52" applyNumberFormat="0" applyFont="0" applyAlignment="0" applyProtection="0"/>
    <xf numFmtId="0" fontId="13" fillId="28" borderId="44" applyNumberFormat="0" applyFont="0" applyAlignment="0" applyProtection="0"/>
    <xf numFmtId="0" fontId="18" fillId="25" borderId="51" applyNumberFormat="0" applyAlignment="0" applyProtection="0"/>
    <xf numFmtId="0" fontId="18" fillId="25" borderId="50" applyNumberFormat="0" applyAlignment="0" applyProtection="0"/>
    <xf numFmtId="0" fontId="25" fillId="12"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30" fillId="0" borderId="49" applyNumberFormat="0" applyFill="0" applyAlignment="0" applyProtection="0"/>
    <xf numFmtId="0" fontId="13" fillId="28" borderId="47" applyNumberFormat="0" applyFont="0" applyAlignment="0" applyProtection="0"/>
    <xf numFmtId="0" fontId="18" fillId="25" borderId="50" applyNumberFormat="0" applyAlignment="0" applyProtection="0"/>
    <xf numFmtId="0" fontId="18" fillId="25" borderId="66"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25" fillId="12" borderId="50" applyNumberForma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30" fillId="0" borderId="57" applyNumberFormat="0" applyFill="0" applyAlignment="0" applyProtection="0"/>
    <xf numFmtId="0" fontId="13" fillId="28" borderId="47" applyNumberFormat="0" applyFont="0" applyAlignment="0" applyProtection="0"/>
    <xf numFmtId="0" fontId="25" fillId="12" borderId="74" applyNumberForma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18" fillId="25" borderId="50" applyNumberFormat="0" applyAlignment="0" applyProtection="0"/>
    <xf numFmtId="0" fontId="18" fillId="25" borderId="50" applyNumberFormat="0" applyAlignment="0" applyProtection="0"/>
    <xf numFmtId="0" fontId="25" fillId="12" borderId="50" applyNumberFormat="0" applyAlignment="0" applyProtection="0"/>
    <xf numFmtId="0" fontId="18" fillId="25" borderId="50"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25" fillId="12" borderId="50"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3" fillId="28" borderId="47" applyNumberFormat="0" applyFont="0" applyAlignment="0" applyProtection="0"/>
    <xf numFmtId="0" fontId="28" fillId="25" borderId="48" applyNumberFormat="0" applyAlignment="0" applyProtection="0"/>
    <xf numFmtId="0" fontId="13" fillId="28" borderId="92" applyNumberFormat="0" applyFont="0" applyAlignment="0" applyProtection="0"/>
    <xf numFmtId="0" fontId="13" fillId="28" borderId="47" applyNumberFormat="0" applyFont="0" applyAlignment="0" applyProtection="0"/>
    <xf numFmtId="0" fontId="25" fillId="12" borderId="66" applyNumberFormat="0" applyAlignment="0" applyProtection="0"/>
    <xf numFmtId="0" fontId="18" fillId="25" borderId="50"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3" fillId="28" borderId="47" applyNumberFormat="0" applyFon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18" fillId="25" borderId="91" applyNumberFormat="0" applyAlignment="0" applyProtection="0"/>
    <xf numFmtId="0" fontId="13" fillId="28" borderId="47" applyNumberFormat="0" applyFont="0" applyAlignment="0" applyProtection="0"/>
    <xf numFmtId="0" fontId="13" fillId="28" borderId="55" applyNumberFormat="0" applyFont="0" applyAlignment="0" applyProtection="0"/>
    <xf numFmtId="0" fontId="30" fillId="0" borderId="49" applyNumberFormat="0" applyFill="0" applyAlignment="0" applyProtection="0"/>
    <xf numFmtId="0" fontId="18" fillId="25" borderId="50" applyNumberFormat="0" applyAlignment="0" applyProtection="0"/>
    <xf numFmtId="0" fontId="18" fillId="25" borderId="50" applyNumberFormat="0" applyAlignment="0" applyProtection="0"/>
    <xf numFmtId="0" fontId="13" fillId="28" borderId="47" applyNumberFormat="0" applyFont="0" applyAlignment="0" applyProtection="0"/>
    <xf numFmtId="0" fontId="25" fillId="12" borderId="50" applyNumberFormat="0" applyAlignment="0" applyProtection="0"/>
    <xf numFmtId="0" fontId="28" fillId="25" borderId="48" applyNumberFormat="0" applyAlignment="0" applyProtection="0"/>
    <xf numFmtId="0" fontId="13" fillId="28" borderId="47" applyNumberFormat="0" applyFont="0" applyAlignment="0" applyProtection="0"/>
    <xf numFmtId="0" fontId="28" fillId="25" borderId="48" applyNumberFormat="0" applyAlignment="0" applyProtection="0"/>
    <xf numFmtId="0" fontId="30" fillId="0" borderId="49" applyNumberFormat="0" applyFill="0" applyAlignment="0" applyProtection="0"/>
    <xf numFmtId="0" fontId="25" fillId="12" borderId="50" applyNumberFormat="0" applyAlignment="0" applyProtection="0"/>
    <xf numFmtId="0" fontId="18" fillId="25" borderId="83" applyNumberFormat="0" applyAlignment="0" applyProtection="0"/>
    <xf numFmtId="0" fontId="13" fillId="28" borderId="47" applyNumberFormat="0" applyFont="0" applyAlignment="0" applyProtection="0"/>
    <xf numFmtId="0" fontId="28" fillId="25" borderId="56" applyNumberFormat="0" applyAlignment="0" applyProtection="0"/>
    <xf numFmtId="0" fontId="13" fillId="28" borderId="47" applyNumberFormat="0" applyFont="0" applyAlignment="0" applyProtection="0"/>
    <xf numFmtId="0" fontId="13" fillId="28" borderId="63"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30" fillId="0" borderId="54" applyNumberFormat="0" applyFill="0" applyAlignment="0" applyProtection="0"/>
    <xf numFmtId="0" fontId="13" fillId="28" borderId="52" applyNumberFormat="0" applyFont="0" applyAlignment="0" applyProtection="0"/>
    <xf numFmtId="0" fontId="18" fillId="25" borderId="51" applyNumberFormat="0" applyAlignment="0" applyProtection="0"/>
    <xf numFmtId="0" fontId="18" fillId="25" borderId="59" applyNumberFormat="0" applyAlignment="0" applyProtection="0"/>
    <xf numFmtId="0" fontId="30" fillId="0" borderId="70" applyNumberFormat="0" applyFill="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25" fillId="12" borderId="51" applyNumberForma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8" fillId="25" borderId="59" applyNumberFormat="0" applyAlignment="0" applyProtection="0"/>
    <xf numFmtId="0" fontId="13" fillId="28" borderId="52" applyNumberFormat="0" applyFont="0" applyAlignment="0" applyProtection="0"/>
    <xf numFmtId="0" fontId="30" fillId="0" borderId="62" applyNumberFormat="0" applyFill="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18" fillId="25" borderId="51" applyNumberFormat="0" applyAlignment="0" applyProtection="0"/>
    <xf numFmtId="0" fontId="18" fillId="25" borderId="51" applyNumberFormat="0" applyAlignment="0" applyProtection="0"/>
    <xf numFmtId="0" fontId="25" fillId="12" borderId="51" applyNumberFormat="0" applyAlignment="0" applyProtection="0"/>
    <xf numFmtId="0" fontId="18" fillId="25" borderId="51"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25" fillId="12" borderId="51"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28" fillId="25" borderId="53" applyNumberFormat="0" applyAlignment="0" applyProtection="0"/>
    <xf numFmtId="0" fontId="25" fillId="12" borderId="59" applyNumberFormat="0" applyAlignment="0" applyProtection="0"/>
    <xf numFmtId="0" fontId="13" fillId="28" borderId="52" applyNumberFormat="0" applyFont="0" applyAlignment="0" applyProtection="0"/>
    <xf numFmtId="0" fontId="28" fillId="25" borderId="61" applyNumberFormat="0" applyAlignment="0" applyProtection="0"/>
    <xf numFmtId="0" fontId="18" fillId="25" borderId="51"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13" fillId="28" borderId="52" applyNumberFormat="0" applyFont="0" applyAlignment="0" applyProtection="0"/>
    <xf numFmtId="0" fontId="13" fillId="28" borderId="60" applyNumberFormat="0" applyFont="0" applyAlignment="0" applyProtection="0"/>
    <xf numFmtId="0" fontId="30" fillId="0" borderId="54" applyNumberFormat="0" applyFill="0" applyAlignment="0" applyProtection="0"/>
    <xf numFmtId="0" fontId="18" fillId="25" borderId="51" applyNumberFormat="0" applyAlignment="0" applyProtection="0"/>
    <xf numFmtId="0" fontId="18" fillId="25" borderId="51" applyNumberFormat="0" applyAlignment="0" applyProtection="0"/>
    <xf numFmtId="0" fontId="13" fillId="28" borderId="52" applyNumberFormat="0" applyFont="0" applyAlignment="0" applyProtection="0"/>
    <xf numFmtId="0" fontId="25" fillId="12" borderId="51" applyNumberFormat="0" applyAlignment="0" applyProtection="0"/>
    <xf numFmtId="0" fontId="28" fillId="25" borderId="53" applyNumberFormat="0" applyAlignment="0" applyProtection="0"/>
    <xf numFmtId="0" fontId="13" fillId="28" borderId="52" applyNumberFormat="0" applyFont="0" applyAlignment="0" applyProtection="0"/>
    <xf numFmtId="0" fontId="28" fillId="25" borderId="53" applyNumberFormat="0" applyAlignment="0" applyProtection="0"/>
    <xf numFmtId="0" fontId="30" fillId="0" borderId="54" applyNumberFormat="0" applyFill="0" applyAlignment="0" applyProtection="0"/>
    <xf numFmtId="0" fontId="25" fillId="12" borderId="51" applyNumberFormat="0" applyAlignment="0" applyProtection="0"/>
    <xf numFmtId="0" fontId="13" fillId="28" borderId="52" applyNumberFormat="0" applyFont="0" applyAlignment="0" applyProtection="0"/>
    <xf numFmtId="0" fontId="25" fillId="12" borderId="59" applyNumberFormat="0" applyAlignment="0" applyProtection="0"/>
    <xf numFmtId="0" fontId="13" fillId="28" borderId="52" applyNumberFormat="0" applyFont="0" applyAlignment="0" applyProtection="0"/>
    <xf numFmtId="0" fontId="30" fillId="0" borderId="57" applyNumberFormat="0" applyFill="0" applyAlignment="0" applyProtection="0"/>
    <xf numFmtId="0" fontId="28" fillId="25" borderId="56" applyNumberFormat="0" applyAlignment="0" applyProtection="0"/>
    <xf numFmtId="0" fontId="13" fillId="28" borderId="55" applyNumberFormat="0" applyFon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30" fillId="0" borderId="57" applyNumberFormat="0" applyFill="0" applyAlignment="0" applyProtection="0"/>
    <xf numFmtId="0" fontId="13" fillId="28" borderId="55" applyNumberFormat="0" applyFont="0" applyAlignment="0" applyProtection="0"/>
    <xf numFmtId="0" fontId="18" fillId="25" borderId="58" applyNumberFormat="0" applyAlignment="0" applyProtection="0"/>
    <xf numFmtId="0" fontId="13" fillId="28" borderId="71" applyNumberFormat="0" applyFont="0" applyAlignment="0" applyProtection="0"/>
    <xf numFmtId="0" fontId="18" fillId="25" borderId="74"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25" fillId="12" borderId="58" applyNumberForma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63" applyNumberFormat="0" applyFont="0" applyAlignment="0" applyProtection="0"/>
    <xf numFmtId="0" fontId="13" fillId="28" borderId="55" applyNumberFormat="0" applyFont="0" applyAlignment="0" applyProtection="0"/>
    <xf numFmtId="0" fontId="30" fillId="0" borderId="65" applyNumberFormat="0" applyFill="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18" fillId="25" borderId="58" applyNumberFormat="0" applyAlignment="0" applyProtection="0"/>
    <xf numFmtId="0" fontId="18" fillId="25" borderId="58" applyNumberFormat="0" applyAlignment="0" applyProtection="0"/>
    <xf numFmtId="0" fontId="25" fillId="12" borderId="58" applyNumberFormat="0" applyAlignment="0" applyProtection="0"/>
    <xf numFmtId="0" fontId="18" fillId="25" borderId="58"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25" fillId="12" borderId="58"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13" fillId="28" borderId="55" applyNumberFormat="0" applyFont="0" applyAlignment="0" applyProtection="0"/>
    <xf numFmtId="0" fontId="28" fillId="25" borderId="56" applyNumberFormat="0" applyAlignment="0" applyProtection="0"/>
    <xf numFmtId="0" fontId="28" fillId="25" borderId="72" applyNumberFormat="0" applyAlignment="0" applyProtection="0"/>
    <xf numFmtId="0" fontId="13" fillId="28" borderId="55" applyNumberFormat="0" applyFont="0" applyAlignment="0" applyProtection="0"/>
    <xf numFmtId="0" fontId="18" fillId="25" borderId="58"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13" fillId="28" borderId="55" applyNumberFormat="0" applyFon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30" fillId="0" borderId="65" applyNumberFormat="0" applyFill="0" applyAlignment="0" applyProtection="0"/>
    <xf numFmtId="0" fontId="13" fillId="28" borderId="55" applyNumberFormat="0" applyFont="0" applyAlignment="0" applyProtection="0"/>
    <xf numFmtId="0" fontId="30" fillId="0" borderId="57" applyNumberFormat="0" applyFill="0" applyAlignment="0" applyProtection="0"/>
    <xf numFmtId="0" fontId="18" fillId="25" borderId="58" applyNumberFormat="0" applyAlignment="0" applyProtection="0"/>
    <xf numFmtId="0" fontId="18" fillId="25" borderId="58" applyNumberFormat="0" applyAlignment="0" applyProtection="0"/>
    <xf numFmtId="0" fontId="13" fillId="28" borderId="55" applyNumberFormat="0" applyFont="0" applyAlignment="0" applyProtection="0"/>
    <xf numFmtId="0" fontId="25" fillId="12" borderId="58" applyNumberFormat="0" applyAlignment="0" applyProtection="0"/>
    <xf numFmtId="0" fontId="28" fillId="25" borderId="56" applyNumberFormat="0" applyAlignment="0" applyProtection="0"/>
    <xf numFmtId="0" fontId="13" fillId="28" borderId="55" applyNumberFormat="0" applyFont="0" applyAlignment="0" applyProtection="0"/>
    <xf numFmtId="0" fontId="28" fillId="25" borderId="56" applyNumberFormat="0" applyAlignment="0" applyProtection="0"/>
    <xf numFmtId="0" fontId="30" fillId="0" borderId="57" applyNumberFormat="0" applyFill="0" applyAlignment="0" applyProtection="0"/>
    <xf numFmtId="0" fontId="25" fillId="12" borderId="58" applyNumberFormat="0" applyAlignment="0" applyProtection="0"/>
    <xf numFmtId="0" fontId="28" fillId="25" borderId="64" applyNumberFormat="0" applyAlignment="0" applyProtection="0"/>
    <xf numFmtId="0" fontId="13" fillId="28" borderId="55" applyNumberFormat="0" applyFont="0" applyAlignment="0" applyProtection="0"/>
    <xf numFmtId="0" fontId="18" fillId="25" borderId="75" applyNumberFormat="0" applyAlignment="0" applyProtection="0"/>
    <xf numFmtId="0" fontId="13" fillId="28" borderId="55" applyNumberFormat="0" applyFont="0" applyAlignment="0" applyProtection="0"/>
    <xf numFmtId="0" fontId="13" fillId="28" borderId="63"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3" fillId="28" borderId="60" applyNumberFormat="0" applyFont="0" applyAlignment="0" applyProtection="0"/>
    <xf numFmtId="0" fontId="18" fillId="25" borderId="59" applyNumberFormat="0" applyAlignment="0" applyProtection="0"/>
    <xf numFmtId="0" fontId="25" fillId="12" borderId="83" applyNumberFormat="0" applyAlignment="0" applyProtection="0"/>
    <xf numFmtId="0" fontId="30" fillId="0" borderId="81" applyNumberFormat="0" applyFill="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25" fillId="12" borderId="59" applyNumberForma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30" fillId="0" borderId="70" applyNumberFormat="0" applyFill="0" applyAlignment="0" applyProtection="0"/>
    <xf numFmtId="0" fontId="13" fillId="28" borderId="60" applyNumberFormat="0" applyFont="0" applyAlignment="0" applyProtection="0"/>
    <xf numFmtId="0" fontId="13" fillId="28" borderId="87"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18" fillId="25" borderId="59" applyNumberFormat="0" applyAlignment="0" applyProtection="0"/>
    <xf numFmtId="0" fontId="18" fillId="25" borderId="59" applyNumberFormat="0" applyAlignment="0" applyProtection="0"/>
    <xf numFmtId="0" fontId="25" fillId="12" borderId="59" applyNumberFormat="0" applyAlignment="0" applyProtection="0"/>
    <xf numFmtId="0" fontId="18" fillId="25" borderId="59"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25" fillId="12" borderId="59"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0" applyNumberFormat="0" applyFont="0" applyAlignment="0" applyProtection="0"/>
    <xf numFmtId="0" fontId="28" fillId="25" borderId="61" applyNumberFormat="0" applyAlignment="0" applyProtection="0"/>
    <xf numFmtId="0" fontId="28" fillId="25" borderId="69" applyNumberFormat="0" applyAlignment="0" applyProtection="0"/>
    <xf numFmtId="0" fontId="13" fillId="28" borderId="60" applyNumberFormat="0" applyFont="0" applyAlignment="0" applyProtection="0"/>
    <xf numFmtId="0" fontId="28" fillId="25" borderId="96" applyNumberFormat="0" applyAlignment="0" applyProtection="0"/>
    <xf numFmtId="0" fontId="18" fillId="25" borderId="59"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13" fillId="28" borderId="60" applyNumberFormat="0" applyFon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13" fillId="28" borderId="68" applyNumberFormat="0" applyFont="0" applyAlignment="0" applyProtection="0"/>
    <xf numFmtId="0" fontId="13" fillId="28" borderId="60" applyNumberFormat="0" applyFont="0" applyAlignment="0" applyProtection="0"/>
    <xf numFmtId="0" fontId="30" fillId="0" borderId="62" applyNumberFormat="0" applyFill="0" applyAlignment="0" applyProtection="0"/>
    <xf numFmtId="0" fontId="18" fillId="25" borderId="59" applyNumberFormat="0" applyAlignment="0" applyProtection="0"/>
    <xf numFmtId="0" fontId="18" fillId="25" borderId="59" applyNumberFormat="0" applyAlignment="0" applyProtection="0"/>
    <xf numFmtId="0" fontId="13" fillId="28" borderId="60" applyNumberFormat="0" applyFont="0" applyAlignment="0" applyProtection="0"/>
    <xf numFmtId="0" fontId="25" fillId="12" borderId="59" applyNumberFormat="0" applyAlignment="0" applyProtection="0"/>
    <xf numFmtId="0" fontId="28" fillId="25" borderId="61" applyNumberFormat="0" applyAlignment="0" applyProtection="0"/>
    <xf numFmtId="0" fontId="13" fillId="28" borderId="60" applyNumberFormat="0" applyFont="0" applyAlignment="0" applyProtection="0"/>
    <xf numFmtId="0" fontId="28" fillId="25" borderId="61" applyNumberFormat="0" applyAlignment="0" applyProtection="0"/>
    <xf numFmtId="0" fontId="30" fillId="0" borderId="62" applyNumberFormat="0" applyFill="0" applyAlignment="0" applyProtection="0"/>
    <xf numFmtId="0" fontId="25" fillId="12" borderId="59" applyNumberFormat="0" applyAlignment="0" applyProtection="0"/>
    <xf numFmtId="0" fontId="25" fillId="12" borderId="67" applyNumberFormat="0" applyAlignment="0" applyProtection="0"/>
    <xf numFmtId="0" fontId="13" fillId="28" borderId="60" applyNumberFormat="0" applyFont="0" applyAlignment="0" applyProtection="0"/>
    <xf numFmtId="0" fontId="13" fillId="28" borderId="68" applyNumberFormat="0" applyFont="0" applyAlignment="0" applyProtection="0"/>
    <xf numFmtId="0" fontId="13" fillId="28" borderId="60" applyNumberFormat="0" applyFont="0" applyAlignment="0" applyProtection="0"/>
    <xf numFmtId="0" fontId="18" fillId="25" borderId="67" applyNumberFormat="0" applyAlignment="0" applyProtection="0"/>
    <xf numFmtId="0" fontId="18" fillId="25" borderId="66" applyNumberFormat="0" applyAlignment="0" applyProtection="0"/>
    <xf numFmtId="0" fontId="25" fillId="12"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30" fillId="0" borderId="65" applyNumberFormat="0" applyFill="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25" fillId="12" borderId="66" applyNumberForma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71" applyNumberFormat="0" applyFont="0" applyAlignment="0" applyProtection="0"/>
    <xf numFmtId="0" fontId="13" fillId="28" borderId="63" applyNumberFormat="0" applyFont="0" applyAlignment="0" applyProtection="0"/>
    <xf numFmtId="0" fontId="30" fillId="0" borderId="73" applyNumberFormat="0" applyFill="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18" fillId="25" borderId="66" applyNumberFormat="0" applyAlignment="0" applyProtection="0"/>
    <xf numFmtId="0" fontId="18" fillId="25" borderId="66" applyNumberFormat="0" applyAlignment="0" applyProtection="0"/>
    <xf numFmtId="0" fontId="25" fillId="12" borderId="66" applyNumberFormat="0" applyAlignment="0" applyProtection="0"/>
    <xf numFmtId="0" fontId="18" fillId="25" borderId="66"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25" fillId="12" borderId="66"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13" fillId="28" borderId="63" applyNumberFormat="0" applyFont="0" applyAlignment="0" applyProtection="0"/>
    <xf numFmtId="0" fontId="28" fillId="25" borderId="64" applyNumberFormat="0" applyAlignment="0" applyProtection="0"/>
    <xf numFmtId="0" fontId="13" fillId="28" borderId="63" applyNumberFormat="0" applyFont="0" applyAlignment="0" applyProtection="0"/>
    <xf numFmtId="0" fontId="18" fillId="25" borderId="66"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30" fillId="0" borderId="73" applyNumberFormat="0" applyFill="0" applyAlignment="0" applyProtection="0"/>
    <xf numFmtId="0" fontId="13" fillId="28" borderId="63" applyNumberFormat="0" applyFont="0" applyAlignment="0" applyProtection="0"/>
    <xf numFmtId="0" fontId="30" fillId="0" borderId="65" applyNumberFormat="0" applyFill="0" applyAlignment="0" applyProtection="0"/>
    <xf numFmtId="0" fontId="18" fillId="25" borderId="66" applyNumberFormat="0" applyAlignment="0" applyProtection="0"/>
    <xf numFmtId="0" fontId="18" fillId="25" borderId="66" applyNumberFormat="0" applyAlignment="0" applyProtection="0"/>
    <xf numFmtId="0" fontId="13" fillId="28" borderId="63" applyNumberFormat="0" applyFont="0" applyAlignment="0" applyProtection="0"/>
    <xf numFmtId="0" fontId="25" fillId="12" borderId="66" applyNumberFormat="0" applyAlignment="0" applyProtection="0"/>
    <xf numFmtId="0" fontId="28" fillId="25" borderId="64" applyNumberFormat="0" applyAlignment="0" applyProtection="0"/>
    <xf numFmtId="0" fontId="13" fillId="28" borderId="63" applyNumberFormat="0" applyFont="0" applyAlignment="0" applyProtection="0"/>
    <xf numFmtId="0" fontId="28" fillId="25" borderId="64" applyNumberFormat="0" applyAlignment="0" applyProtection="0"/>
    <xf numFmtId="0" fontId="30" fillId="0" borderId="65" applyNumberFormat="0" applyFill="0" applyAlignment="0" applyProtection="0"/>
    <xf numFmtId="0" fontId="25" fillId="12" borderId="66" applyNumberFormat="0" applyAlignment="0" applyProtection="0"/>
    <xf numFmtId="0" fontId="28" fillId="25" borderId="72" applyNumberFormat="0" applyAlignment="0" applyProtection="0"/>
    <xf numFmtId="0" fontId="13" fillId="28" borderId="63" applyNumberFormat="0" applyFont="0" applyAlignment="0" applyProtection="0"/>
    <xf numFmtId="0" fontId="13" fillId="28" borderId="63" applyNumberFormat="0" applyFont="0" applyAlignment="0" applyProtection="0"/>
    <xf numFmtId="0" fontId="13" fillId="28" borderId="71"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30" fillId="0" borderId="70" applyNumberFormat="0" applyFill="0" applyAlignment="0" applyProtection="0"/>
    <xf numFmtId="0" fontId="13" fillId="28" borderId="68" applyNumberFormat="0" applyFont="0" applyAlignment="0" applyProtection="0"/>
    <xf numFmtId="0" fontId="18" fillId="25" borderId="67" applyNumberFormat="0" applyAlignment="0" applyProtection="0"/>
    <xf numFmtId="0" fontId="30" fillId="0" borderId="78" applyNumberFormat="0" applyFill="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25" fillId="12" borderId="67" applyNumberForma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30" fillId="0" borderId="89" applyNumberFormat="0" applyFill="0" applyAlignment="0" applyProtection="0"/>
    <xf numFmtId="0" fontId="13" fillId="28" borderId="68" applyNumberFormat="0" applyFont="0" applyAlignment="0" applyProtection="0"/>
    <xf numFmtId="0" fontId="30" fillId="0" borderId="94" applyNumberFormat="0" applyFill="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18" fillId="25" borderId="67" applyNumberFormat="0" applyAlignment="0" applyProtection="0"/>
    <xf numFmtId="0" fontId="18" fillId="25" borderId="67" applyNumberFormat="0" applyAlignment="0" applyProtection="0"/>
    <xf numFmtId="0" fontId="25" fillId="12" borderId="67" applyNumberFormat="0" applyAlignment="0" applyProtection="0"/>
    <xf numFmtId="0" fontId="18" fillId="25" borderId="67"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25" fillId="12" borderId="67"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69" applyNumberFormat="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67"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13" fillId="28" borderId="68" applyNumberFormat="0" applyFont="0" applyAlignment="0" applyProtection="0"/>
    <xf numFmtId="0" fontId="28" fillId="25" borderId="77" applyNumberFormat="0" applyAlignment="0" applyProtection="0"/>
    <xf numFmtId="0" fontId="30" fillId="0" borderId="70" applyNumberFormat="0" applyFill="0" applyAlignment="0" applyProtection="0"/>
    <xf numFmtId="0" fontId="18" fillId="25" borderId="67" applyNumberFormat="0" applyAlignment="0" applyProtection="0"/>
    <xf numFmtId="0" fontId="18" fillId="25" borderId="67" applyNumberFormat="0" applyAlignment="0" applyProtection="0"/>
    <xf numFmtId="0" fontId="13" fillId="28" borderId="68" applyNumberFormat="0" applyFont="0" applyAlignment="0" applyProtection="0"/>
    <xf numFmtId="0" fontId="25" fillId="12" borderId="67" applyNumberFormat="0" applyAlignment="0" applyProtection="0"/>
    <xf numFmtId="0" fontId="28" fillId="25" borderId="69" applyNumberFormat="0" applyAlignment="0" applyProtection="0"/>
    <xf numFmtId="0" fontId="13" fillId="28" borderId="68" applyNumberFormat="0" applyFont="0" applyAlignment="0" applyProtection="0"/>
    <xf numFmtId="0" fontId="28" fillId="25" borderId="69" applyNumberFormat="0" applyAlignment="0" applyProtection="0"/>
    <xf numFmtId="0" fontId="30" fillId="0" borderId="70" applyNumberFormat="0" applyFill="0" applyAlignment="0" applyProtection="0"/>
    <xf numFmtId="0" fontId="25" fillId="12" borderId="67" applyNumberFormat="0" applyAlignment="0" applyProtection="0"/>
    <xf numFmtId="0" fontId="13" fillId="28" borderId="68" applyNumberFormat="0" applyFont="0" applyAlignment="0" applyProtection="0"/>
    <xf numFmtId="0" fontId="30" fillId="0" borderId="86" applyNumberFormat="0" applyFill="0" applyAlignment="0" applyProtection="0"/>
    <xf numFmtId="0" fontId="13" fillId="28" borderId="68" applyNumberFormat="0" applyFont="0" applyAlignment="0" applyProtection="0"/>
    <xf numFmtId="0" fontId="13" fillId="28" borderId="76" applyNumberFormat="0" applyFont="0" applyAlignment="0" applyProtection="0"/>
    <xf numFmtId="0" fontId="18" fillId="25" borderId="74" applyNumberFormat="0" applyAlignment="0" applyProtection="0"/>
    <xf numFmtId="0" fontId="25" fillId="12"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30" fillId="0" borderId="73" applyNumberFormat="0" applyFill="0" applyAlignment="0" applyProtection="0"/>
    <xf numFmtId="0" fontId="13" fillId="28" borderId="71" applyNumberFormat="0" applyFont="0" applyAlignment="0" applyProtection="0"/>
    <xf numFmtId="0" fontId="18" fillId="25" borderId="74" applyNumberFormat="0" applyAlignment="0" applyProtection="0"/>
    <xf numFmtId="0" fontId="25" fillId="12" borderId="82" applyNumberFormat="0" applyAlignment="0" applyProtection="0"/>
    <xf numFmtId="0" fontId="13" fillId="28" borderId="79" applyNumberFormat="0" applyFon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25" fillId="12" borderId="74" applyNumberForma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8" fillId="25" borderId="8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18" fillId="25" borderId="74" applyNumberFormat="0" applyAlignment="0" applyProtection="0"/>
    <xf numFmtId="0" fontId="18" fillId="25" borderId="74" applyNumberFormat="0" applyAlignment="0" applyProtection="0"/>
    <xf numFmtId="0" fontId="25" fillId="12" borderId="74" applyNumberFormat="0" applyAlignment="0" applyProtection="0"/>
    <xf numFmtId="0" fontId="18" fillId="25" borderId="74"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25" fillId="12" borderId="74"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72" applyNumberFormat="0" applyAlignment="0" applyProtection="0"/>
    <xf numFmtId="0" fontId="13" fillId="28" borderId="71" applyNumberFormat="0" applyFont="0" applyAlignment="0" applyProtection="0"/>
    <xf numFmtId="0" fontId="30" fillId="0" borderId="81" applyNumberFormat="0" applyFill="0" applyAlignment="0" applyProtection="0"/>
    <xf numFmtId="0" fontId="18" fillId="25" borderId="74"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13" fillId="28" borderId="71" applyNumberFormat="0" applyFont="0" applyAlignment="0" applyProtection="0"/>
    <xf numFmtId="0" fontId="28" fillId="25" borderId="80" applyNumberFormat="0" applyAlignment="0" applyProtection="0"/>
    <xf numFmtId="0" fontId="30" fillId="0" borderId="73" applyNumberFormat="0" applyFill="0" applyAlignment="0" applyProtection="0"/>
    <xf numFmtId="0" fontId="18" fillId="25" borderId="74" applyNumberFormat="0" applyAlignment="0" applyProtection="0"/>
    <xf numFmtId="0" fontId="18" fillId="25" borderId="74" applyNumberFormat="0" applyAlignment="0" applyProtection="0"/>
    <xf numFmtId="0" fontId="13" fillId="28" borderId="71" applyNumberFormat="0" applyFont="0" applyAlignment="0" applyProtection="0"/>
    <xf numFmtId="0" fontId="25" fillId="12" borderId="74" applyNumberFormat="0" applyAlignment="0" applyProtection="0"/>
    <xf numFmtId="0" fontId="28" fillId="25" borderId="72" applyNumberFormat="0" applyAlignment="0" applyProtection="0"/>
    <xf numFmtId="0" fontId="13" fillId="28" borderId="71" applyNumberFormat="0" applyFont="0" applyAlignment="0" applyProtection="0"/>
    <xf numFmtId="0" fontId="28" fillId="25" borderId="72" applyNumberFormat="0" applyAlignment="0" applyProtection="0"/>
    <xf numFmtId="0" fontId="30" fillId="0" borderId="73" applyNumberFormat="0" applyFill="0" applyAlignment="0" applyProtection="0"/>
    <xf numFmtId="0" fontId="25" fillId="12" borderId="74" applyNumberFormat="0" applyAlignment="0" applyProtection="0"/>
    <xf numFmtId="0" fontId="13" fillId="28" borderId="71" applyNumberFormat="0" applyFont="0" applyAlignment="0" applyProtection="0"/>
    <xf numFmtId="0" fontId="13" fillId="28" borderId="79" applyNumberFormat="0" applyFont="0" applyAlignment="0" applyProtection="0"/>
    <xf numFmtId="0" fontId="13" fillId="28" borderId="71"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75" applyNumberFormat="0" applyAlignment="0" applyProtection="0"/>
    <xf numFmtId="0" fontId="30" fillId="0" borderId="86" applyNumberFormat="0" applyFill="0" applyAlignment="0" applyProtection="0"/>
    <xf numFmtId="0" fontId="28" fillId="25" borderId="93"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25" fillId="12" borderId="75" applyNumberForma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8" fillId="25" borderId="91" applyNumberForma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18" fillId="25" borderId="75" applyNumberFormat="0" applyAlignment="0" applyProtection="0"/>
    <xf numFmtId="0" fontId="18" fillId="25" borderId="75" applyNumberFormat="0" applyAlignment="0" applyProtection="0"/>
    <xf numFmtId="0" fontId="25" fillId="12" borderId="75" applyNumberFormat="0" applyAlignment="0" applyProtection="0"/>
    <xf numFmtId="0" fontId="18" fillId="25" borderId="75"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25" fillId="12" borderId="75"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77"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75"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13" fillId="28" borderId="76" applyNumberFormat="0" applyFont="0" applyAlignment="0" applyProtection="0"/>
    <xf numFmtId="0" fontId="28" fillId="25" borderId="85" applyNumberFormat="0" applyAlignment="0" applyProtection="0"/>
    <xf numFmtId="0" fontId="30" fillId="0" borderId="78" applyNumberFormat="0" applyFill="0" applyAlignment="0" applyProtection="0"/>
    <xf numFmtId="0" fontId="18" fillId="25" borderId="75" applyNumberFormat="0" applyAlignment="0" applyProtection="0"/>
    <xf numFmtId="0" fontId="18" fillId="25" borderId="75" applyNumberFormat="0" applyAlignment="0" applyProtection="0"/>
    <xf numFmtId="0" fontId="13" fillId="28" borderId="76" applyNumberFormat="0" applyFont="0" applyAlignment="0" applyProtection="0"/>
    <xf numFmtId="0" fontId="25" fillId="12" borderId="75" applyNumberFormat="0" applyAlignment="0" applyProtection="0"/>
    <xf numFmtId="0" fontId="28" fillId="25" borderId="77" applyNumberFormat="0" applyAlignment="0" applyProtection="0"/>
    <xf numFmtId="0" fontId="13" fillId="28" borderId="76" applyNumberFormat="0" applyFont="0" applyAlignment="0" applyProtection="0"/>
    <xf numFmtId="0" fontId="28" fillId="25" borderId="77" applyNumberFormat="0" applyAlignment="0" applyProtection="0"/>
    <xf numFmtId="0" fontId="30" fillId="0" borderId="78" applyNumberFormat="0" applyFill="0" applyAlignment="0" applyProtection="0"/>
    <xf numFmtId="0" fontId="25" fillId="12" borderId="75" applyNumberFormat="0" applyAlignment="0" applyProtection="0"/>
    <xf numFmtId="0" fontId="13" fillId="28" borderId="76" applyNumberFormat="0" applyFont="0" applyAlignment="0" applyProtection="0"/>
    <xf numFmtId="0" fontId="25" fillId="12" borderId="91" applyNumberFormat="0" applyAlignment="0" applyProtection="0"/>
    <xf numFmtId="0" fontId="13" fillId="28" borderId="76" applyNumberFormat="0" applyFont="0" applyAlignment="0" applyProtection="0"/>
    <xf numFmtId="0" fontId="13" fillId="28" borderId="84" applyNumberFormat="0" applyFont="0" applyAlignment="0" applyProtection="0"/>
    <xf numFmtId="0" fontId="18" fillId="25" borderId="82" applyNumberFormat="0" applyAlignment="0" applyProtection="0"/>
    <xf numFmtId="0" fontId="25" fillId="12"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30" fillId="0" borderId="81" applyNumberFormat="0" applyFill="0" applyAlignment="0" applyProtection="0"/>
    <xf numFmtId="0" fontId="13" fillId="28" borderId="79" applyNumberFormat="0" applyFont="0" applyAlignment="0" applyProtection="0"/>
    <xf numFmtId="0" fontId="18" fillId="25" borderId="82" applyNumberFormat="0" applyAlignment="0" applyProtection="0"/>
    <xf numFmtId="0" fontId="25" fillId="12" borderId="90" applyNumberFormat="0" applyAlignment="0" applyProtection="0"/>
    <xf numFmtId="0" fontId="13" fillId="28" borderId="87" applyNumberFormat="0" applyFon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25" fillId="12" borderId="82" applyNumberForma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8" fillId="25" borderId="9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18" fillId="25" borderId="82" applyNumberFormat="0" applyAlignment="0" applyProtection="0"/>
    <xf numFmtId="0" fontId="18" fillId="25" borderId="82" applyNumberFormat="0" applyAlignment="0" applyProtection="0"/>
    <xf numFmtId="0" fontId="25" fillId="12" borderId="82" applyNumberFormat="0" applyAlignment="0" applyProtection="0"/>
    <xf numFmtId="0" fontId="18" fillId="25" borderId="82"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25" fillId="12" borderId="82"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0" applyNumberFormat="0" applyAlignment="0" applyProtection="0"/>
    <xf numFmtId="0" fontId="13" fillId="28" borderId="79" applyNumberFormat="0" applyFont="0" applyAlignment="0" applyProtection="0"/>
    <xf numFmtId="0" fontId="30" fillId="0" borderId="89" applyNumberFormat="0" applyFill="0" applyAlignment="0" applyProtection="0"/>
    <xf numFmtId="0" fontId="18" fillId="25" borderId="82"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13" fillId="28" borderId="79" applyNumberFormat="0" applyFont="0" applyAlignment="0" applyProtection="0"/>
    <xf numFmtId="0" fontId="28" fillId="25" borderId="88" applyNumberFormat="0" applyAlignment="0" applyProtection="0"/>
    <xf numFmtId="0" fontId="30" fillId="0" borderId="81" applyNumberFormat="0" applyFill="0" applyAlignment="0" applyProtection="0"/>
    <xf numFmtId="0" fontId="18" fillId="25" borderId="82" applyNumberFormat="0" applyAlignment="0" applyProtection="0"/>
    <xf numFmtId="0" fontId="18" fillId="25" borderId="82" applyNumberFormat="0" applyAlignment="0" applyProtection="0"/>
    <xf numFmtId="0" fontId="13" fillId="28" borderId="79" applyNumberFormat="0" applyFont="0" applyAlignment="0" applyProtection="0"/>
    <xf numFmtId="0" fontId="25" fillId="12" borderId="82" applyNumberFormat="0" applyAlignment="0" applyProtection="0"/>
    <xf numFmtId="0" fontId="28" fillId="25" borderId="80" applyNumberFormat="0" applyAlignment="0" applyProtection="0"/>
    <xf numFmtId="0" fontId="13" fillId="28" borderId="79" applyNumberFormat="0" applyFont="0" applyAlignment="0" applyProtection="0"/>
    <xf numFmtId="0" fontId="28" fillId="25" borderId="80" applyNumberFormat="0" applyAlignment="0" applyProtection="0"/>
    <xf numFmtId="0" fontId="30" fillId="0" borderId="81" applyNumberFormat="0" applyFill="0" applyAlignment="0" applyProtection="0"/>
    <xf numFmtId="0" fontId="25" fillId="12" borderId="82" applyNumberFormat="0" applyAlignment="0" applyProtection="0"/>
    <xf numFmtId="0" fontId="13" fillId="28" borderId="79" applyNumberFormat="0" applyFont="0" applyAlignment="0" applyProtection="0"/>
    <xf numFmtId="0" fontId="13" fillId="28" borderId="87" applyNumberFormat="0" applyFont="0" applyAlignment="0" applyProtection="0"/>
    <xf numFmtId="0" fontId="13" fillId="28" borderId="79" applyNumberFormat="0" applyFont="0" applyAlignment="0" applyProtection="0"/>
    <xf numFmtId="0" fontId="28" fillId="25" borderId="85" applyNumberFormat="0" applyAlignment="0" applyProtection="0"/>
    <xf numFmtId="0" fontId="13" fillId="28" borderId="84" applyNumberFormat="0" applyFon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25" fillId="12" borderId="83" applyNumberForma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30" fillId="0" borderId="94"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18" fillId="25" borderId="83" applyNumberFormat="0" applyAlignment="0" applyProtection="0"/>
    <xf numFmtId="0" fontId="18" fillId="25" borderId="83" applyNumberFormat="0" applyAlignment="0" applyProtection="0"/>
    <xf numFmtId="0" fontId="25" fillId="12" borderId="83" applyNumberFormat="0" applyAlignment="0" applyProtection="0"/>
    <xf numFmtId="0" fontId="18" fillId="25" borderId="83"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25" fillId="12" borderId="83"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84" applyNumberFormat="0" applyFont="0" applyAlignment="0" applyProtection="0"/>
    <xf numFmtId="0" fontId="28" fillId="25" borderId="85" applyNumberFormat="0" applyAlignment="0" applyProtection="0"/>
    <xf numFmtId="0" fontId="28" fillId="25" borderId="93" applyNumberFormat="0" applyAlignment="0" applyProtection="0"/>
    <xf numFmtId="0" fontId="13" fillId="28" borderId="84" applyNumberFormat="0" applyFont="0" applyAlignment="0" applyProtection="0"/>
    <xf numFmtId="0" fontId="18" fillId="25" borderId="83"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13" fillId="28" borderId="84" applyNumberFormat="0" applyFon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13" fillId="28" borderId="92" applyNumberFormat="0" applyFont="0" applyAlignment="0" applyProtection="0"/>
    <xf numFmtId="0" fontId="13" fillId="28" borderId="84" applyNumberFormat="0" applyFont="0" applyAlignment="0" applyProtection="0"/>
    <xf numFmtId="0" fontId="30" fillId="0" borderId="86" applyNumberFormat="0" applyFill="0" applyAlignment="0" applyProtection="0"/>
    <xf numFmtId="0" fontId="18" fillId="25" borderId="83" applyNumberFormat="0" applyAlignment="0" applyProtection="0"/>
    <xf numFmtId="0" fontId="18" fillId="25" borderId="83" applyNumberFormat="0" applyAlignment="0" applyProtection="0"/>
    <xf numFmtId="0" fontId="13" fillId="28" borderId="84" applyNumberFormat="0" applyFont="0" applyAlignment="0" applyProtection="0"/>
    <xf numFmtId="0" fontId="25" fillId="12" borderId="83" applyNumberFormat="0" applyAlignment="0" applyProtection="0"/>
    <xf numFmtId="0" fontId="28" fillId="25" borderId="85" applyNumberFormat="0" applyAlignment="0" applyProtection="0"/>
    <xf numFmtId="0" fontId="13" fillId="28" borderId="84" applyNumberFormat="0" applyFont="0" applyAlignment="0" applyProtection="0"/>
    <xf numFmtId="0" fontId="28" fillId="25" borderId="85" applyNumberFormat="0" applyAlignment="0" applyProtection="0"/>
    <xf numFmtId="0" fontId="30" fillId="0" borderId="86" applyNumberFormat="0" applyFill="0" applyAlignment="0" applyProtection="0"/>
    <xf numFmtId="0" fontId="25" fillId="12" borderId="83" applyNumberFormat="0" applyAlignment="0" applyProtection="0"/>
    <xf numFmtId="0" fontId="25" fillId="12" borderId="91" applyNumberFormat="0" applyAlignment="0" applyProtection="0"/>
    <xf numFmtId="0" fontId="13" fillId="28" borderId="84" applyNumberFormat="0" applyFont="0" applyAlignment="0" applyProtection="0"/>
    <xf numFmtId="0" fontId="13" fillId="28" borderId="92" applyNumberFormat="0" applyFont="0" applyAlignment="0" applyProtection="0"/>
    <xf numFmtId="0" fontId="13" fillId="28" borderId="84" applyNumberFormat="0" applyFont="0" applyAlignment="0" applyProtection="0"/>
    <xf numFmtId="0" fontId="18" fillId="25" borderId="91" applyNumberFormat="0" applyAlignment="0" applyProtection="0"/>
    <xf numFmtId="0" fontId="18" fillId="25" borderId="90" applyNumberFormat="0" applyAlignment="0" applyProtection="0"/>
    <xf numFmtId="0" fontId="25" fillId="12"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89" applyNumberFormat="0" applyFill="0" applyAlignment="0" applyProtection="0"/>
    <xf numFmtId="0" fontId="13" fillId="28" borderId="87" applyNumberFormat="0" applyFont="0" applyAlignment="0" applyProtection="0"/>
    <xf numFmtId="0" fontId="18" fillId="25" borderId="90" applyNumberFormat="0" applyAlignment="0" applyProtection="0"/>
    <xf numFmtId="0" fontId="13" fillId="28" borderId="95" applyNumberFormat="0" applyFon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25" fillId="12" borderId="90" applyNumberForma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96" applyNumberForma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18" fillId="25" borderId="90" applyNumberFormat="0" applyAlignment="0" applyProtection="0"/>
    <xf numFmtId="0" fontId="18" fillId="25" borderId="90" applyNumberFormat="0" applyAlignment="0" applyProtection="0"/>
    <xf numFmtId="0" fontId="25" fillId="12" borderId="90" applyNumberFormat="0" applyAlignment="0" applyProtection="0"/>
    <xf numFmtId="0" fontId="18" fillId="25" borderId="90"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25" fillId="12" borderId="90"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87" applyNumberFormat="0" applyFont="0" applyAlignment="0" applyProtection="0"/>
    <xf numFmtId="0" fontId="28" fillId="25" borderId="88" applyNumberFormat="0" applyAlignment="0" applyProtection="0"/>
    <xf numFmtId="0" fontId="13" fillId="28" borderId="87" applyNumberFormat="0" applyFont="0" applyAlignment="0" applyProtection="0"/>
    <xf numFmtId="0" fontId="18" fillId="25" borderId="90"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13" fillId="28" borderId="95"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30" fillId="0" borderId="89" applyNumberFormat="0" applyFill="0" applyAlignment="0" applyProtection="0"/>
    <xf numFmtId="0" fontId="18" fillId="25" borderId="90" applyNumberFormat="0" applyAlignment="0" applyProtection="0"/>
    <xf numFmtId="0" fontId="18" fillId="25" borderId="90" applyNumberFormat="0" applyAlignment="0" applyProtection="0"/>
    <xf numFmtId="0" fontId="13" fillId="28" borderId="87" applyNumberFormat="0" applyFont="0" applyAlignment="0" applyProtection="0"/>
    <xf numFmtId="0" fontId="25" fillId="12" borderId="90" applyNumberFormat="0" applyAlignment="0" applyProtection="0"/>
    <xf numFmtId="0" fontId="28" fillId="25" borderId="88" applyNumberFormat="0" applyAlignment="0" applyProtection="0"/>
    <xf numFmtId="0" fontId="13" fillId="28" borderId="87" applyNumberFormat="0" applyFont="0" applyAlignment="0" applyProtection="0"/>
    <xf numFmtId="0" fontId="28" fillId="25" borderId="88" applyNumberFormat="0" applyAlignment="0" applyProtection="0"/>
    <xf numFmtId="0" fontId="30" fillId="0" borderId="89" applyNumberFormat="0" applyFill="0" applyAlignment="0" applyProtection="0"/>
    <xf numFmtId="0" fontId="25" fillId="12" borderId="90" applyNumberFormat="0" applyAlignment="0" applyProtection="0"/>
    <xf numFmtId="0" fontId="13" fillId="28" borderId="87" applyNumberFormat="0" applyFont="0" applyAlignment="0" applyProtection="0"/>
    <xf numFmtId="0" fontId="13" fillId="28" borderId="87" applyNumberFormat="0" applyFont="0" applyAlignment="0" applyProtection="0"/>
    <xf numFmtId="0" fontId="30" fillId="0" borderId="97"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30" fillId="0" borderId="94" applyNumberFormat="0" applyFill="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25" fillId="12" borderId="91" applyNumberForma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18" fillId="25" borderId="91" applyNumberFormat="0" applyAlignment="0" applyProtection="0"/>
    <xf numFmtId="0" fontId="18" fillId="25" borderId="91" applyNumberFormat="0" applyAlignment="0" applyProtection="0"/>
    <xf numFmtId="0" fontId="25" fillId="12" borderId="91" applyNumberFormat="0" applyAlignment="0" applyProtection="0"/>
    <xf numFmtId="0" fontId="18" fillId="25" borderId="91"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25" fillId="12" borderId="91"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28" fillId="25" borderId="93" applyNumberFormat="0" applyAlignment="0" applyProtection="0"/>
    <xf numFmtId="0" fontId="13" fillId="28" borderId="92" applyNumberFormat="0" applyFont="0" applyAlignment="0" applyProtection="0"/>
    <xf numFmtId="0" fontId="18" fillId="25" borderId="91"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13" fillId="28" borderId="92" applyNumberFormat="0" applyFont="0" applyAlignment="0" applyProtection="0"/>
    <xf numFmtId="0" fontId="30" fillId="0" borderId="94" applyNumberFormat="0" applyFill="0" applyAlignment="0" applyProtection="0"/>
    <xf numFmtId="0" fontId="18" fillId="25" borderId="91" applyNumberFormat="0" applyAlignment="0" applyProtection="0"/>
    <xf numFmtId="0" fontId="18" fillId="25" borderId="91" applyNumberFormat="0" applyAlignment="0" applyProtection="0"/>
    <xf numFmtId="0" fontId="13" fillId="28" borderId="92" applyNumberFormat="0" applyFont="0" applyAlignment="0" applyProtection="0"/>
    <xf numFmtId="0" fontId="25" fillId="12" borderId="91" applyNumberFormat="0" applyAlignment="0" applyProtection="0"/>
    <xf numFmtId="0" fontId="28" fillId="25" borderId="93" applyNumberFormat="0" applyAlignment="0" applyProtection="0"/>
    <xf numFmtId="0" fontId="13" fillId="28" borderId="92" applyNumberFormat="0" applyFont="0" applyAlignment="0" applyProtection="0"/>
    <xf numFmtId="0" fontId="28" fillId="25" borderId="93" applyNumberFormat="0" applyAlignment="0" applyProtection="0"/>
    <xf numFmtId="0" fontId="30" fillId="0" borderId="94" applyNumberFormat="0" applyFill="0" applyAlignment="0" applyProtection="0"/>
    <xf numFmtId="0" fontId="25" fillId="12" borderId="91" applyNumberFormat="0" applyAlignment="0" applyProtection="0"/>
    <xf numFmtId="0" fontId="13" fillId="28" borderId="92" applyNumberFormat="0" applyFont="0" applyAlignment="0" applyProtection="0"/>
    <xf numFmtId="0" fontId="13" fillId="28" borderId="92" applyNumberFormat="0" applyFon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30" fillId="0" borderId="97" applyNumberFormat="0" applyFill="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25" fillId="12" borderId="98" applyNumberForma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18" fillId="25" borderId="98" applyNumberFormat="0" applyAlignment="0" applyProtection="0"/>
    <xf numFmtId="0" fontId="18" fillId="25" borderId="98" applyNumberFormat="0" applyAlignment="0" applyProtection="0"/>
    <xf numFmtId="0" fontId="25" fillId="12" borderId="98" applyNumberFormat="0" applyAlignment="0" applyProtection="0"/>
    <xf numFmtId="0" fontId="18" fillId="25" borderId="98"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25" fillId="12" borderId="98"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28" fillId="25" borderId="96" applyNumberFormat="0" applyAlignment="0" applyProtection="0"/>
    <xf numFmtId="0" fontId="13" fillId="28" borderId="95" applyNumberFormat="0" applyFont="0" applyAlignment="0" applyProtection="0"/>
    <xf numFmtId="0" fontId="18" fillId="25" borderId="98"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13" fillId="28" borderId="95" applyNumberFormat="0" applyFont="0" applyAlignment="0" applyProtection="0"/>
    <xf numFmtId="0" fontId="30" fillId="0" borderId="97" applyNumberFormat="0" applyFill="0" applyAlignment="0" applyProtection="0"/>
    <xf numFmtId="0" fontId="18" fillId="25" borderId="98" applyNumberFormat="0" applyAlignment="0" applyProtection="0"/>
    <xf numFmtId="0" fontId="18" fillId="25" borderId="98" applyNumberFormat="0" applyAlignment="0" applyProtection="0"/>
    <xf numFmtId="0" fontId="13" fillId="28" borderId="95" applyNumberFormat="0" applyFont="0" applyAlignment="0" applyProtection="0"/>
    <xf numFmtId="0" fontId="25" fillId="12" borderId="98" applyNumberFormat="0" applyAlignment="0" applyProtection="0"/>
    <xf numFmtId="0" fontId="28" fillId="25" borderId="96" applyNumberFormat="0" applyAlignment="0" applyProtection="0"/>
    <xf numFmtId="0" fontId="13" fillId="28" borderId="95" applyNumberFormat="0" applyFont="0" applyAlignment="0" applyProtection="0"/>
    <xf numFmtId="0" fontId="28" fillId="25" borderId="96" applyNumberFormat="0" applyAlignment="0" applyProtection="0"/>
    <xf numFmtId="0" fontId="30" fillId="0" borderId="97" applyNumberFormat="0" applyFill="0" applyAlignment="0" applyProtection="0"/>
    <xf numFmtId="0" fontId="25" fillId="12" borderId="98" applyNumberFormat="0" applyAlignment="0" applyProtection="0"/>
    <xf numFmtId="0" fontId="13" fillId="28" borderId="95" applyNumberFormat="0" applyFont="0" applyAlignment="0" applyProtection="0"/>
    <xf numFmtId="0" fontId="13" fillId="28" borderId="95" applyNumberFormat="0" applyFont="0" applyAlignment="0" applyProtection="0"/>
    <xf numFmtId="0" fontId="32" fillId="0" borderId="0"/>
    <xf numFmtId="0" fontId="13" fillId="28" borderId="108" applyNumberFormat="0" applyFont="0" applyAlignment="0" applyProtection="0"/>
    <xf numFmtId="0" fontId="25" fillId="12" borderId="114" applyNumberFormat="0" applyAlignment="0" applyProtection="0"/>
    <xf numFmtId="0" fontId="28" fillId="25" borderId="109" applyNumberFormat="0" applyAlignment="0" applyProtection="0"/>
    <xf numFmtId="0" fontId="13" fillId="28" borderId="104" applyNumberFormat="0" applyFont="0" applyAlignment="0" applyProtection="0"/>
    <xf numFmtId="0" fontId="13" fillId="28" borderId="108" applyNumberFormat="0" applyFont="0" applyAlignment="0" applyProtection="0"/>
    <xf numFmtId="0" fontId="28" fillId="25" borderId="116"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8" fillId="25" borderId="118" applyNumberFormat="0" applyAlignment="0" applyProtection="0"/>
    <xf numFmtId="0" fontId="30" fillId="0" borderId="117" applyNumberFormat="0" applyFill="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15" applyNumberFormat="0" applyFont="0" applyAlignment="0" applyProtection="0"/>
    <xf numFmtId="0" fontId="30" fillId="0" borderId="110" applyNumberFormat="0" applyFill="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14" applyNumberFormat="0" applyAlignment="0" applyProtection="0"/>
    <xf numFmtId="0" fontId="25" fillId="12" borderId="107"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8" fillId="25" borderId="99" applyNumberFormat="0" applyAlignment="0" applyProtection="0"/>
    <xf numFmtId="0" fontId="13" fillId="28" borderId="104" applyNumberFormat="0" applyFont="0" applyAlignment="0" applyProtection="0"/>
    <xf numFmtId="0" fontId="13" fillId="28" borderId="123" applyNumberFormat="0" applyFont="0" applyAlignment="0" applyProtection="0"/>
    <xf numFmtId="0" fontId="13" fillId="28" borderId="111" applyNumberFormat="0" applyFont="0" applyAlignment="0" applyProtection="0"/>
    <xf numFmtId="0" fontId="25" fillId="12" borderId="107" applyNumberFormat="0" applyAlignment="0" applyProtection="0"/>
    <xf numFmtId="0" fontId="28" fillId="25" borderId="109" applyNumberFormat="0" applyAlignment="0" applyProtection="0"/>
    <xf numFmtId="0" fontId="18" fillId="25" borderId="107" applyNumberFormat="0" applyAlignment="0" applyProtection="0"/>
    <xf numFmtId="0" fontId="13" fillId="28" borderId="108" applyNumberFormat="0" applyFont="0" applyAlignment="0" applyProtection="0"/>
    <xf numFmtId="0" fontId="25" fillId="12" borderId="99" applyNumberFormat="0" applyAlignment="0" applyProtection="0"/>
    <xf numFmtId="0" fontId="25" fillId="12" borderId="107" applyNumberFormat="0" applyAlignment="0" applyProtection="0"/>
    <xf numFmtId="0" fontId="25" fillId="12" borderId="107"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13" fillId="28" borderId="108" applyNumberFormat="0" applyFont="0" applyAlignment="0" applyProtection="0"/>
    <xf numFmtId="0" fontId="30" fillId="0" borderId="102"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30" fillId="0" borderId="110" applyNumberFormat="0" applyFill="0" applyAlignment="0" applyProtection="0"/>
    <xf numFmtId="0" fontId="30" fillId="0" borderId="117" applyNumberFormat="0" applyFill="0" applyAlignment="0" applyProtection="0"/>
    <xf numFmtId="0" fontId="13" fillId="28" borderId="100" applyNumberFormat="0" applyFont="0" applyAlignment="0" applyProtection="0"/>
    <xf numFmtId="0" fontId="13" fillId="28" borderId="104" applyNumberFormat="0" applyFont="0" applyAlignment="0" applyProtection="0"/>
    <xf numFmtId="0" fontId="30" fillId="0" borderId="102" applyNumberFormat="0" applyFill="0" applyAlignment="0" applyProtection="0"/>
    <xf numFmtId="0" fontId="28" fillId="25" borderId="101" applyNumberFormat="0" applyAlignment="0" applyProtection="0"/>
    <xf numFmtId="0" fontId="13" fillId="28" borderId="100" applyNumberFormat="0" applyFon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30" fillId="0" borderId="102" applyNumberFormat="0" applyFill="0" applyAlignment="0" applyProtection="0"/>
    <xf numFmtId="0" fontId="13" fillId="28" borderId="100" applyNumberFormat="0" applyFont="0" applyAlignment="0" applyProtection="0"/>
    <xf numFmtId="0" fontId="18" fillId="25" borderId="99" applyNumberFormat="0" applyAlignment="0" applyProtection="0"/>
    <xf numFmtId="0" fontId="28" fillId="25" borderId="112" applyNumberFormat="0" applyAlignment="0" applyProtection="0"/>
    <xf numFmtId="0" fontId="25" fillId="12" borderId="107"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25" fillId="12" borderId="99" applyNumberForma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43" applyNumberFormat="0" applyFont="0" applyAlignment="0" applyProtection="0"/>
    <xf numFmtId="0" fontId="13" fillId="28" borderId="100" applyNumberFormat="0" applyFont="0" applyAlignment="0" applyProtection="0"/>
    <xf numFmtId="0" fontId="25" fillId="12" borderId="118" applyNumberForma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18" fillId="25" borderId="99" applyNumberFormat="0" applyAlignment="0" applyProtection="0"/>
    <xf numFmtId="0" fontId="18" fillId="25" borderId="99" applyNumberFormat="0" applyAlignment="0" applyProtection="0"/>
    <xf numFmtId="0" fontId="25" fillId="12" borderId="99" applyNumberFormat="0" applyAlignment="0" applyProtection="0"/>
    <xf numFmtId="0" fontId="18" fillId="25" borderId="99"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25" fillId="12" borderId="99"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13" fillId="28" borderId="100" applyNumberFormat="0" applyFont="0" applyAlignment="0" applyProtection="0"/>
    <xf numFmtId="0" fontId="28" fillId="25" borderId="101" applyNumberFormat="0" applyAlignment="0" applyProtection="0"/>
    <xf numFmtId="0" fontId="13" fillId="28" borderId="104" applyNumberFormat="0" applyFont="0" applyAlignment="0" applyProtection="0"/>
    <xf numFmtId="0" fontId="13" fillId="28" borderId="100" applyNumberFormat="0" applyFont="0" applyAlignment="0" applyProtection="0"/>
    <xf numFmtId="0" fontId="13" fillId="28" borderId="108" applyNumberFormat="0" applyFont="0" applyAlignment="0" applyProtection="0"/>
    <xf numFmtId="0" fontId="18" fillId="25" borderId="99"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13" fillId="28" borderId="100" applyNumberFormat="0" applyFon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8" fillId="25" borderId="109" applyNumberFormat="0" applyAlignment="0" applyProtection="0"/>
    <xf numFmtId="0" fontId="13" fillId="28" borderId="100" applyNumberFormat="0" applyFont="0" applyAlignment="0" applyProtection="0"/>
    <xf numFmtId="0" fontId="28" fillId="25" borderId="133" applyNumberFormat="0" applyAlignment="0" applyProtection="0"/>
    <xf numFmtId="0" fontId="30" fillId="0" borderId="102" applyNumberFormat="0" applyFill="0" applyAlignment="0" applyProtection="0"/>
    <xf numFmtId="0" fontId="18" fillId="25" borderId="99" applyNumberFormat="0" applyAlignment="0" applyProtection="0"/>
    <xf numFmtId="0" fontId="18" fillId="25" borderId="99" applyNumberFormat="0" applyAlignment="0" applyProtection="0"/>
    <xf numFmtId="0" fontId="13" fillId="28" borderId="100" applyNumberFormat="0" applyFont="0" applyAlignment="0" applyProtection="0"/>
    <xf numFmtId="0" fontId="25" fillId="12" borderId="99" applyNumberFormat="0" applyAlignment="0" applyProtection="0"/>
    <xf numFmtId="0" fontId="28" fillId="25" borderId="101" applyNumberFormat="0" applyAlignment="0" applyProtection="0"/>
    <xf numFmtId="0" fontId="13" fillId="28" borderId="100" applyNumberFormat="0" applyFont="0" applyAlignment="0" applyProtection="0"/>
    <xf numFmtId="0" fontId="28" fillId="25" borderId="101" applyNumberFormat="0" applyAlignment="0" applyProtection="0"/>
    <xf numFmtId="0" fontId="30" fillId="0" borderId="102" applyNumberFormat="0" applyFill="0" applyAlignment="0" applyProtection="0"/>
    <xf numFmtId="0" fontId="25" fillId="12" borderId="99" applyNumberFormat="0" applyAlignment="0" applyProtection="0"/>
    <xf numFmtId="0" fontId="28" fillId="25" borderId="109" applyNumberFormat="0" applyAlignment="0" applyProtection="0"/>
    <xf numFmtId="0" fontId="13" fillId="28" borderId="100" applyNumberFormat="0" applyFont="0" applyAlignment="0" applyProtection="0"/>
    <xf numFmtId="0" fontId="13" fillId="28" borderId="108" applyNumberFormat="0" applyFont="0" applyAlignment="0" applyProtection="0"/>
    <xf numFmtId="0" fontId="13" fillId="28" borderId="100" applyNumberFormat="0" applyFont="0" applyAlignment="0" applyProtection="0"/>
    <xf numFmtId="0" fontId="13" fillId="28" borderId="104" applyNumberFormat="0" applyFont="0" applyAlignment="0" applyProtection="0"/>
    <xf numFmtId="0" fontId="25" fillId="12" borderId="103" applyNumberFormat="0" applyAlignment="0" applyProtection="0"/>
    <xf numFmtId="0" fontId="13" fillId="28" borderId="132" applyNumberFormat="0" applyFon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18" fillId="25" borderId="114"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13" fillId="28" borderId="104" applyNumberFormat="0" applyFont="0" applyAlignment="0" applyProtection="0"/>
    <xf numFmtId="0" fontId="28" fillId="25" borderId="105" applyNumberFormat="0" applyAlignment="0" applyProtection="0"/>
    <xf numFmtId="0" fontId="30" fillId="0" borderId="110" applyNumberFormat="0" applyFill="0" applyAlignment="0" applyProtection="0"/>
    <xf numFmtId="0" fontId="30" fillId="0" borderId="113" applyNumberFormat="0" applyFill="0" applyAlignment="0" applyProtection="0"/>
    <xf numFmtId="0" fontId="13" fillId="28" borderId="108" applyNumberFormat="0" applyFont="0" applyAlignment="0" applyProtection="0"/>
    <xf numFmtId="0" fontId="13" fillId="28" borderId="108" applyNumberFormat="0" applyFont="0" applyAlignment="0" applyProtection="0"/>
    <xf numFmtId="0" fontId="18" fillId="25" borderId="107" applyNumberForma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8" fillId="25" borderId="114" applyNumberFormat="0" applyAlignment="0" applyProtection="0"/>
    <xf numFmtId="0" fontId="28" fillId="25" borderId="109" applyNumberFormat="0" applyAlignment="0" applyProtection="0"/>
    <xf numFmtId="0" fontId="13" fillId="28" borderId="111" applyNumberFormat="0" applyFont="0" applyAlignment="0" applyProtection="0"/>
    <xf numFmtId="0" fontId="13" fillId="28" borderId="108"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18" fillId="25" borderId="107" applyNumberFormat="0" applyAlignment="0" applyProtection="0"/>
    <xf numFmtId="0" fontId="13" fillId="28" borderId="104" applyNumberFormat="0" applyFont="0" applyAlignment="0" applyProtection="0"/>
    <xf numFmtId="0" fontId="30" fillId="0" borderId="110" applyNumberFormat="0" applyFill="0" applyAlignment="0" applyProtection="0"/>
    <xf numFmtId="0" fontId="18" fillId="25"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25" fillId="12" borderId="118" applyNumberFormat="0" applyAlignment="0" applyProtection="0"/>
    <xf numFmtId="0" fontId="18" fillId="25" borderId="118" applyNumberFormat="0" applyAlignment="0" applyProtection="0"/>
    <xf numFmtId="0" fontId="13" fillId="28" borderId="115" applyNumberFormat="0" applyFont="0" applyAlignment="0" applyProtection="0"/>
    <xf numFmtId="0" fontId="28" fillId="25" borderId="109" applyNumberFormat="0" applyAlignment="0" applyProtection="0"/>
    <xf numFmtId="0" fontId="13" fillId="28" borderId="104" applyNumberFormat="0" applyFont="0" applyAlignment="0" applyProtection="0"/>
    <xf numFmtId="0" fontId="25" fillId="12" borderId="107" applyNumberFormat="0" applyAlignment="0" applyProtection="0"/>
    <xf numFmtId="0" fontId="18" fillId="25" borderId="107" applyNumberFormat="0" applyAlignment="0" applyProtection="0"/>
    <xf numFmtId="0" fontId="13" fillId="28" borderId="115" applyNumberFormat="0" applyFont="0" applyAlignment="0" applyProtection="0"/>
    <xf numFmtId="0" fontId="18" fillId="25" borderId="107"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25" fillId="12" borderId="107" applyNumberFormat="0" applyAlignment="0" applyProtection="0"/>
    <xf numFmtId="0" fontId="18" fillId="25" borderId="119"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04" applyNumberFormat="0" applyFont="0" applyAlignment="0" applyProtection="0"/>
    <xf numFmtId="0" fontId="13" fillId="28" borderId="104" applyNumberFormat="0" applyFont="0" applyAlignment="0" applyProtection="0"/>
    <xf numFmtId="0" fontId="30" fillId="0" borderId="117" applyNumberFormat="0" applyFill="0" applyAlignment="0" applyProtection="0"/>
    <xf numFmtId="0" fontId="13" fillId="28" borderId="104" applyNumberFormat="0" applyFont="0" applyAlignment="0" applyProtection="0"/>
    <xf numFmtId="0" fontId="28" fillId="25" borderId="109" applyNumberFormat="0" applyAlignment="0" applyProtection="0"/>
    <xf numFmtId="0" fontId="28" fillId="25" borderId="109" applyNumberFormat="0" applyAlignment="0" applyProtection="0"/>
    <xf numFmtId="0" fontId="13" fillId="28" borderId="108" applyNumberFormat="0" applyFont="0" applyAlignment="0" applyProtection="0"/>
    <xf numFmtId="0" fontId="18" fillId="25" borderId="118" applyNumberFormat="0" applyAlignment="0" applyProtection="0"/>
    <xf numFmtId="0" fontId="18" fillId="25" borderId="119" applyNumberFormat="0" applyAlignment="0" applyProtection="0"/>
    <xf numFmtId="0" fontId="18" fillId="25"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30" fillId="0" borderId="122" applyNumberFormat="0" applyFill="0" applyAlignment="0" applyProtection="0"/>
    <xf numFmtId="0" fontId="30" fillId="0" borderId="117" applyNumberFormat="0" applyFill="0" applyAlignment="0" applyProtection="0"/>
    <xf numFmtId="0" fontId="18" fillId="25" borderId="103" applyNumberFormat="0" applyAlignment="0" applyProtection="0"/>
    <xf numFmtId="0" fontId="13" fillId="28" borderId="104" applyNumberFormat="0" applyFont="0" applyAlignment="0" applyProtection="0"/>
    <xf numFmtId="0" fontId="28" fillId="25" borderId="109" applyNumberFormat="0" applyAlignment="0" applyProtection="0"/>
    <xf numFmtId="0" fontId="13" fillId="28" borderId="108" applyNumberFormat="0" applyFont="0" applyAlignment="0" applyProtection="0"/>
    <xf numFmtId="0" fontId="30" fillId="0" borderId="110" applyNumberFormat="0" applyFill="0" applyAlignment="0" applyProtection="0"/>
    <xf numFmtId="0" fontId="13" fillId="28" borderId="115"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5" fillId="12" borderId="107" applyNumberFormat="0" applyAlignment="0" applyProtection="0"/>
    <xf numFmtId="0" fontId="25" fillId="12" borderId="107" applyNumberFormat="0" applyAlignment="0" applyProtection="0"/>
    <xf numFmtId="0" fontId="13" fillId="28" borderId="104" applyNumberFormat="0" applyFont="0" applyAlignment="0" applyProtection="0"/>
    <xf numFmtId="0" fontId="13" fillId="28" borderId="120" applyNumberFormat="0" applyFont="0" applyAlignment="0" applyProtection="0"/>
    <xf numFmtId="0" fontId="18" fillId="25" borderId="107" applyNumberFormat="0" applyAlignment="0" applyProtection="0"/>
    <xf numFmtId="0" fontId="30" fillId="0" borderId="110" applyNumberFormat="0" applyFill="0" applyAlignment="0" applyProtection="0"/>
    <xf numFmtId="0" fontId="18" fillId="25" borderId="107" applyNumberFormat="0" applyAlignment="0" applyProtection="0"/>
    <xf numFmtId="0" fontId="25" fillId="12" borderId="107" applyNumberFormat="0" applyAlignment="0" applyProtection="0"/>
    <xf numFmtId="0" fontId="13" fillId="28" borderId="115" applyNumberFormat="0" applyFont="0" applyAlignment="0" applyProtection="0"/>
    <xf numFmtId="0" fontId="30" fillId="0" borderId="110" applyNumberFormat="0" applyFill="0" applyAlignment="0" applyProtection="0"/>
    <xf numFmtId="0" fontId="30" fillId="0" borderId="106" applyNumberFormat="0" applyFill="0" applyAlignment="0" applyProtection="0"/>
    <xf numFmtId="0" fontId="30" fillId="0" borderId="110" applyNumberFormat="0" applyFill="0" applyAlignment="0" applyProtection="0"/>
    <xf numFmtId="0" fontId="28" fillId="25" borderId="116" applyNumberFormat="0" applyAlignment="0" applyProtection="0"/>
    <xf numFmtId="0" fontId="28" fillId="25" borderId="112" applyNumberFormat="0" applyAlignment="0" applyProtection="0"/>
    <xf numFmtId="0" fontId="13" fillId="28" borderId="108" applyNumberFormat="0" applyFont="0" applyAlignment="0" applyProtection="0"/>
    <xf numFmtId="0" fontId="13" fillId="28" borderId="104" applyNumberFormat="0" applyFont="0" applyAlignment="0" applyProtection="0"/>
    <xf numFmtId="0" fontId="13" fillId="28" borderId="108" applyNumberFormat="0" applyFont="0" applyAlignment="0" applyProtection="0"/>
    <xf numFmtId="0" fontId="13" fillId="28" borderId="104" applyNumberFormat="0" applyFon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30" fillId="0" borderId="113" applyNumberFormat="0" applyFill="0" applyAlignment="0" applyProtection="0"/>
    <xf numFmtId="0" fontId="30" fillId="0" borderId="110" applyNumberFormat="0" applyFill="0" applyAlignment="0" applyProtection="0"/>
    <xf numFmtId="0" fontId="28" fillId="25" borderId="144" applyNumberFormat="0" applyAlignment="0" applyProtection="0"/>
    <xf numFmtId="0" fontId="30" fillId="0" borderId="110" applyNumberFormat="0" applyFill="0" applyAlignment="0" applyProtection="0"/>
    <xf numFmtId="0" fontId="13" fillId="28" borderId="128" applyNumberFormat="0" applyFont="0" applyAlignment="0" applyProtection="0"/>
    <xf numFmtId="0" fontId="25" fillId="12" borderId="118" applyNumberFormat="0" applyAlignment="0" applyProtection="0"/>
    <xf numFmtId="0" fontId="25" fillId="12" borderId="107" applyNumberFormat="0" applyAlignment="0" applyProtection="0"/>
    <xf numFmtId="0" fontId="25" fillId="12" borderId="119" applyNumberFormat="0" applyAlignment="0" applyProtection="0"/>
    <xf numFmtId="0" fontId="13" fillId="28" borderId="108" applyNumberFormat="0" applyFont="0" applyAlignment="0" applyProtection="0"/>
    <xf numFmtId="0" fontId="13" fillId="28" borderId="111" applyNumberFormat="0" applyFont="0" applyAlignment="0" applyProtection="0"/>
    <xf numFmtId="0" fontId="13" fillId="28" borderId="108" applyNumberFormat="0" applyFont="0" applyAlignment="0" applyProtection="0"/>
    <xf numFmtId="0" fontId="28" fillId="25" borderId="109" applyNumberFormat="0" applyAlignment="0" applyProtection="0"/>
    <xf numFmtId="0" fontId="13" fillId="28" borderId="120" applyNumberFormat="0" applyFont="0" applyAlignment="0" applyProtection="0"/>
    <xf numFmtId="0" fontId="28" fillId="25" borderId="109" applyNumberFormat="0" applyAlignment="0" applyProtection="0"/>
    <xf numFmtId="0" fontId="28" fillId="25" borderId="121" applyNumberFormat="0" applyAlignment="0" applyProtection="0"/>
    <xf numFmtId="0" fontId="30" fillId="0" borderId="122" applyNumberFormat="0" applyFill="0" applyAlignment="0" applyProtection="0"/>
    <xf numFmtId="0" fontId="13" fillId="28" borderId="120" applyNumberFormat="0" applyFont="0" applyAlignment="0" applyProtection="0"/>
    <xf numFmtId="0" fontId="28" fillId="25" borderId="112"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8" fillId="25" borderId="107" applyNumberFormat="0" applyAlignment="0" applyProtection="0"/>
    <xf numFmtId="0" fontId="25" fillId="12" borderId="107" applyNumberFormat="0" applyAlignment="0" applyProtection="0"/>
    <xf numFmtId="0" fontId="25" fillId="12" borderId="118" applyNumberFormat="0" applyAlignment="0" applyProtection="0"/>
    <xf numFmtId="0" fontId="13" fillId="28" borderId="108" applyNumberFormat="0" applyFont="0" applyAlignment="0" applyProtection="0"/>
    <xf numFmtId="0" fontId="13" fillId="28" borderId="120" applyNumberFormat="0" applyFont="0" applyAlignment="0" applyProtection="0"/>
    <xf numFmtId="0" fontId="13" fillId="28" borderId="108" applyNumberFormat="0" applyFont="0" applyAlignment="0" applyProtection="0"/>
    <xf numFmtId="0" fontId="30" fillId="0" borderId="117" applyNumberFormat="0" applyFill="0" applyAlignment="0" applyProtection="0"/>
    <xf numFmtId="0" fontId="13" fillId="28" borderId="111" applyNumberFormat="0" applyFont="0" applyAlignment="0" applyProtection="0"/>
    <xf numFmtId="0" fontId="30" fillId="0" borderId="113" applyNumberFormat="0" applyFill="0" applyAlignment="0" applyProtection="0"/>
    <xf numFmtId="0" fontId="13" fillId="28" borderId="111" applyNumberFormat="0" applyFont="0" applyAlignment="0" applyProtection="0"/>
    <xf numFmtId="0" fontId="18" fillId="25" borderId="114" applyNumberFormat="0" applyAlignment="0" applyProtection="0"/>
    <xf numFmtId="0" fontId="18" fillId="25" borderId="119" applyNumberFormat="0" applyAlignment="0" applyProtection="0"/>
    <xf numFmtId="0" fontId="13" fillId="28" borderId="120" applyNumberFormat="0" applyFon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25" fillId="12" borderId="114" applyNumberForma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8" applyNumberFormat="0" applyAlignment="0" applyProtection="0"/>
    <xf numFmtId="0" fontId="13" fillId="28" borderId="111" applyNumberFormat="0" applyFont="0" applyAlignment="0" applyProtection="0"/>
    <xf numFmtId="0" fontId="28" fillId="25" borderId="116" applyNumberForma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18" fillId="25" borderId="114" applyNumberFormat="0" applyAlignment="0" applyProtection="0"/>
    <xf numFmtId="0" fontId="18" fillId="25" borderId="114" applyNumberFormat="0" applyAlignment="0" applyProtection="0"/>
    <xf numFmtId="0" fontId="25" fillId="12" borderId="114" applyNumberFormat="0" applyAlignment="0" applyProtection="0"/>
    <xf numFmtId="0" fontId="18" fillId="25" borderId="114"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25" fillId="12" borderId="114"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11" applyNumberFormat="0" applyFont="0" applyAlignment="0" applyProtection="0"/>
    <xf numFmtId="0" fontId="28" fillId="25" borderId="112" applyNumberFormat="0" applyAlignment="0" applyProtection="0"/>
    <xf numFmtId="0" fontId="13" fillId="28" borderId="111" applyNumberFormat="0" applyFont="0" applyAlignment="0" applyProtection="0"/>
    <xf numFmtId="0" fontId="18" fillId="25" borderId="114"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13" fillId="28" borderId="111" applyNumberFormat="0" applyFon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13" fillId="28" borderId="120" applyNumberFormat="0" applyFont="0" applyAlignment="0" applyProtection="0"/>
    <xf numFmtId="0" fontId="13" fillId="28" borderId="111" applyNumberFormat="0" applyFont="0" applyAlignment="0" applyProtection="0"/>
    <xf numFmtId="0" fontId="30" fillId="0" borderId="117" applyNumberFormat="0" applyFill="0" applyAlignment="0" applyProtection="0"/>
    <xf numFmtId="0" fontId="30" fillId="0" borderId="113" applyNumberFormat="0" applyFill="0" applyAlignment="0" applyProtection="0"/>
    <xf numFmtId="0" fontId="18" fillId="25" borderId="114" applyNumberFormat="0" applyAlignment="0" applyProtection="0"/>
    <xf numFmtId="0" fontId="18" fillId="25" borderId="114" applyNumberFormat="0" applyAlignment="0" applyProtection="0"/>
    <xf numFmtId="0" fontId="13" fillId="28" borderId="111" applyNumberFormat="0" applyFont="0" applyAlignment="0" applyProtection="0"/>
    <xf numFmtId="0" fontId="25" fillId="12" borderId="114" applyNumberFormat="0" applyAlignment="0" applyProtection="0"/>
    <xf numFmtId="0" fontId="28" fillId="25" borderId="112" applyNumberFormat="0" applyAlignment="0" applyProtection="0"/>
    <xf numFmtId="0" fontId="13" fillId="28" borderId="111" applyNumberFormat="0" applyFont="0" applyAlignment="0" applyProtection="0"/>
    <xf numFmtId="0" fontId="28" fillId="25" borderId="112" applyNumberFormat="0" applyAlignment="0" applyProtection="0"/>
    <xf numFmtId="0" fontId="30" fillId="0" borderId="113" applyNumberFormat="0" applyFill="0" applyAlignment="0" applyProtection="0"/>
    <xf numFmtId="0" fontId="25" fillId="12" borderId="114" applyNumberFormat="0" applyAlignment="0" applyProtection="0"/>
    <xf numFmtId="0" fontId="30" fillId="0" borderId="122" applyNumberFormat="0" applyFill="0" applyAlignment="0" applyProtection="0"/>
    <xf numFmtId="0" fontId="13" fillId="28" borderId="111" applyNumberFormat="0" applyFont="0" applyAlignment="0" applyProtection="0"/>
    <xf numFmtId="0" fontId="13" fillId="28" borderId="115" applyNumberFormat="0" applyFont="0" applyAlignment="0" applyProtection="0"/>
    <xf numFmtId="0" fontId="13" fillId="28" borderId="111" applyNumberFormat="0" applyFont="0" applyAlignment="0" applyProtection="0"/>
    <xf numFmtId="0" fontId="25" fillId="12" borderId="127" applyNumberFormat="0" applyAlignment="0" applyProtection="0"/>
    <xf numFmtId="0" fontId="13" fillId="28" borderId="115" applyNumberFormat="0" applyFont="0" applyAlignment="0" applyProtection="0"/>
    <xf numFmtId="0" fontId="18" fillId="25" borderId="118" applyNumberFormat="0" applyAlignment="0" applyProtection="0"/>
    <xf numFmtId="0" fontId="18" fillId="25" borderId="118" applyNumberFormat="0" applyAlignment="0" applyProtection="0"/>
    <xf numFmtId="0" fontId="30" fillId="0" borderId="117" applyNumberFormat="0" applyFill="0" applyAlignment="0" applyProtection="0"/>
    <xf numFmtId="0" fontId="25" fillId="12" borderId="119" applyNumberFormat="0" applyAlignment="0" applyProtection="0"/>
    <xf numFmtId="0" fontId="18" fillId="25" borderId="118" applyNumberFormat="0" applyAlignment="0" applyProtection="0"/>
    <xf numFmtId="0" fontId="13" fillId="28" borderId="128"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18" fillId="25" borderId="127" applyNumberFormat="0" applyAlignment="0" applyProtection="0"/>
    <xf numFmtId="0" fontId="18" fillId="25" borderId="119" applyNumberFormat="0" applyAlignment="0" applyProtection="0"/>
    <xf numFmtId="0" fontId="13" fillId="28" borderId="115" applyNumberFormat="0" applyFont="0" applyAlignment="0" applyProtection="0"/>
    <xf numFmtId="0" fontId="13" fillId="28" borderId="143" applyNumberFormat="0" applyFont="0" applyAlignment="0" applyProtection="0"/>
    <xf numFmtId="0" fontId="13" fillId="28" borderId="132" applyNumberFormat="0" applyFont="0" applyAlignment="0" applyProtection="0"/>
    <xf numFmtId="0" fontId="18" fillId="25" borderId="119" applyNumberFormat="0" applyAlignment="0" applyProtection="0"/>
    <xf numFmtId="0" fontId="25" fillId="12" borderId="118" applyNumberFormat="0" applyAlignment="0" applyProtection="0"/>
    <xf numFmtId="0" fontId="28" fillId="25" borderId="116" applyNumberFormat="0" applyAlignment="0" applyProtection="0"/>
    <xf numFmtId="0" fontId="28" fillId="25" borderId="116" applyNumberFormat="0" applyAlignment="0" applyProtection="0"/>
    <xf numFmtId="0" fontId="25" fillId="12" borderId="118" applyNumberForma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27"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30" fillId="0" borderId="117"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18" fillId="25" borderId="118" applyNumberFormat="0" applyAlignment="0" applyProtection="0"/>
    <xf numFmtId="0" fontId="30" fillId="0" borderId="122" applyNumberFormat="0" applyFill="0" applyAlignment="0" applyProtection="0"/>
    <xf numFmtId="0" fontId="30" fillId="0" borderId="117" applyNumberFormat="0" applyFill="0" applyAlignment="0" applyProtection="0"/>
    <xf numFmtId="0" fontId="28" fillId="25" borderId="116"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18" fillId="25" borderId="118" applyNumberFormat="0" applyAlignment="0" applyProtection="0"/>
    <xf numFmtId="0" fontId="28" fillId="25" borderId="116" applyNumberFormat="0" applyAlignment="0" applyProtection="0"/>
    <xf numFmtId="0" fontId="28" fillId="25" borderId="116" applyNumberFormat="0" applyAlignment="0" applyProtection="0"/>
    <xf numFmtId="0" fontId="13" fillId="28" borderId="115" applyNumberFormat="0" applyFont="0" applyAlignment="0" applyProtection="0"/>
    <xf numFmtId="0" fontId="25" fillId="12" borderId="118" applyNumberFormat="0" applyAlignment="0" applyProtection="0"/>
    <xf numFmtId="0" fontId="13" fillId="28" borderId="115" applyNumberFormat="0" applyFont="0" applyAlignment="0" applyProtection="0"/>
    <xf numFmtId="0" fontId="28" fillId="25" borderId="121" applyNumberFormat="0" applyAlignment="0" applyProtection="0"/>
    <xf numFmtId="0" fontId="18" fillId="25" borderId="118" applyNumberFormat="0" applyAlignment="0" applyProtection="0"/>
    <xf numFmtId="0" fontId="25" fillId="12" borderId="119" applyNumberFormat="0" applyAlignment="0" applyProtection="0"/>
    <xf numFmtId="0" fontId="25" fillId="12" borderId="118" applyNumberFormat="0" applyAlignment="0" applyProtection="0"/>
    <xf numFmtId="0" fontId="28" fillId="25" borderId="121" applyNumberFormat="0" applyAlignment="0" applyProtection="0"/>
    <xf numFmtId="0" fontId="28" fillId="25" borderId="121" applyNumberFormat="0" applyAlignment="0" applyProtection="0"/>
    <xf numFmtId="0" fontId="30" fillId="0" borderId="117" applyNumberFormat="0" applyFill="0" applyAlignment="0" applyProtection="0"/>
    <xf numFmtId="0" fontId="13" fillId="28" borderId="115" applyNumberFormat="0" applyFont="0" applyAlignment="0" applyProtection="0"/>
    <xf numFmtId="0" fontId="13" fillId="28" borderId="120" applyNumberFormat="0" applyFont="0" applyAlignment="0" applyProtection="0"/>
    <xf numFmtId="0" fontId="25" fillId="12" borderId="146" applyNumberFormat="0" applyAlignment="0" applyProtection="0"/>
    <xf numFmtId="0" fontId="30" fillId="0" borderId="117" applyNumberFormat="0" applyFill="0" applyAlignment="0" applyProtection="0"/>
    <xf numFmtId="0" fontId="30" fillId="0" borderId="117" applyNumberFormat="0" applyFill="0" applyAlignment="0" applyProtection="0"/>
    <xf numFmtId="0" fontId="13" fillId="28" borderId="115" applyNumberFormat="0" applyFont="0" applyAlignment="0" applyProtection="0"/>
    <xf numFmtId="0" fontId="18" fillId="25" borderId="118" applyNumberFormat="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15"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19" applyNumberFormat="0" applyAlignment="0" applyProtection="0"/>
    <xf numFmtId="0" fontId="28" fillId="25" borderId="116" applyNumberFormat="0" applyAlignment="0" applyProtection="0"/>
    <xf numFmtId="0" fontId="13" fillId="28" borderId="115"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30" fillId="0" borderId="122" applyNumberFormat="0" applyFill="0" applyAlignment="0" applyProtection="0"/>
    <xf numFmtId="0" fontId="25" fillId="12" borderId="119" applyNumberFormat="0" applyAlignment="0" applyProtection="0"/>
    <xf numFmtId="0" fontId="25" fillId="12" borderId="118" applyNumberFormat="0" applyAlignment="0" applyProtection="0"/>
    <xf numFmtId="0" fontId="13" fillId="28" borderId="120" applyNumberFormat="0" applyFont="0" applyAlignment="0" applyProtection="0"/>
    <xf numFmtId="0" fontId="13" fillId="28" borderId="115" applyNumberFormat="0" applyFont="0" applyAlignment="0" applyProtection="0"/>
    <xf numFmtId="0" fontId="30" fillId="0" borderId="122" applyNumberFormat="0" applyFill="0" applyAlignment="0" applyProtection="0"/>
    <xf numFmtId="0" fontId="28" fillId="25" borderId="116" applyNumberFormat="0" applyAlignment="0" applyProtection="0"/>
    <xf numFmtId="0" fontId="30" fillId="0" borderId="117" applyNumberFormat="0" applyFill="0" applyAlignment="0" applyProtection="0"/>
    <xf numFmtId="0" fontId="25" fillId="12" borderId="118" applyNumberFormat="0" applyAlignment="0" applyProtection="0"/>
    <xf numFmtId="0" fontId="28" fillId="25" borderId="121" applyNumberFormat="0" applyAlignment="0" applyProtection="0"/>
    <xf numFmtId="0" fontId="13" fillId="28" borderId="115" applyNumberFormat="0" applyFont="0" applyAlignment="0" applyProtection="0"/>
    <xf numFmtId="0" fontId="28" fillId="25" borderId="121" applyNumberFormat="0" applyAlignment="0" applyProtection="0"/>
    <xf numFmtId="0" fontId="13" fillId="28" borderId="115" applyNumberFormat="0" applyFont="0" applyAlignment="0" applyProtection="0"/>
    <xf numFmtId="0" fontId="30" fillId="0" borderId="122" applyNumberFormat="0" applyFill="0" applyAlignment="0" applyProtection="0"/>
    <xf numFmtId="0" fontId="13" fillId="28" borderId="128" applyNumberFormat="0" applyFont="0" applyAlignment="0" applyProtection="0"/>
    <xf numFmtId="0" fontId="28" fillId="25" borderId="124" applyNumberFormat="0" applyAlignment="0" applyProtection="0"/>
    <xf numFmtId="0" fontId="25" fillId="12" borderId="127" applyNumberFormat="0" applyAlignment="0" applyProtection="0"/>
    <xf numFmtId="0" fontId="25" fillId="12" borderId="119" applyNumberForma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8" fillId="25" borderId="119" applyNumberFormat="0" applyAlignment="0" applyProtection="0"/>
    <xf numFmtId="0" fontId="13" fillId="28" borderId="128" applyNumberFormat="0" applyFont="0" applyAlignment="0" applyProtection="0"/>
    <xf numFmtId="0" fontId="25" fillId="12" borderId="119" applyNumberFormat="0" applyAlignment="0" applyProtection="0"/>
    <xf numFmtId="0" fontId="18" fillId="25" borderId="119" applyNumberFormat="0" applyAlignment="0" applyProtection="0"/>
    <xf numFmtId="0" fontId="18" fillId="25" borderId="119" applyNumberFormat="0" applyAlignment="0" applyProtection="0"/>
    <xf numFmtId="0" fontId="28" fillId="25" borderId="121" applyNumberFormat="0" applyAlignment="0" applyProtection="0"/>
    <xf numFmtId="0" fontId="25" fillId="12" borderId="119" applyNumberFormat="0" applyAlignment="0" applyProtection="0"/>
    <xf numFmtId="0" fontId="18" fillId="25" borderId="146" applyNumberFormat="0" applyAlignment="0" applyProtection="0"/>
    <xf numFmtId="0" fontId="30" fillId="0" borderId="130" applyNumberFormat="0" applyFill="0" applyAlignment="0" applyProtection="0"/>
    <xf numFmtId="0" fontId="25" fillId="12" borderId="119" applyNumberFormat="0" applyAlignment="0" applyProtection="0"/>
    <xf numFmtId="0" fontId="18" fillId="25" borderId="127" applyNumberFormat="0" applyAlignment="0" applyProtection="0"/>
    <xf numFmtId="0" fontId="18" fillId="25" borderId="146" applyNumberFormat="0" applyAlignment="0" applyProtection="0"/>
    <xf numFmtId="0" fontId="25" fillId="12" borderId="146" applyNumberFormat="0" applyAlignment="0" applyProtection="0"/>
    <xf numFmtId="0" fontId="13" fillId="28" borderId="120" applyNumberFormat="0" applyFon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25" fillId="12" borderId="119" applyNumberFormat="0" applyAlignment="0" applyProtection="0"/>
    <xf numFmtId="0" fontId="13" fillId="28" borderId="120" applyNumberFormat="0" applyFont="0" applyAlignment="0" applyProtection="0"/>
    <xf numFmtId="0" fontId="30" fillId="0" borderId="122" applyNumberFormat="0" applyFill="0" applyAlignment="0" applyProtection="0"/>
    <xf numFmtId="0" fontId="13" fillId="28" borderId="120" applyNumberFormat="0" applyFont="0" applyAlignment="0" applyProtection="0"/>
    <xf numFmtId="0" fontId="18" fillId="25" borderId="127" applyNumberFormat="0" applyAlignment="0" applyProtection="0"/>
    <xf numFmtId="0" fontId="18" fillId="25" borderId="127" applyNumberFormat="0" applyAlignment="0" applyProtection="0"/>
    <xf numFmtId="0" fontId="28" fillId="25" borderId="144" applyNumberFormat="0" applyAlignment="0" applyProtection="0"/>
    <xf numFmtId="0" fontId="25" fillId="12" borderId="127" applyNumberFormat="0" applyAlignment="0" applyProtection="0"/>
    <xf numFmtId="0" fontId="13" fillId="28" borderId="120" applyNumberFormat="0" applyFont="0" applyAlignment="0" applyProtection="0"/>
    <xf numFmtId="0" fontId="13" fillId="28" borderId="143" applyNumberFormat="0" applyFont="0" applyAlignment="0" applyProtection="0"/>
    <xf numFmtId="0" fontId="28" fillId="25" borderId="129" applyNumberFormat="0" applyAlignment="0" applyProtection="0"/>
    <xf numFmtId="0" fontId="28" fillId="25" borderId="129" applyNumberFormat="0" applyAlignment="0" applyProtection="0"/>
    <xf numFmtId="0" fontId="18" fillId="25" borderId="138" applyNumberFormat="0" applyAlignment="0" applyProtection="0"/>
    <xf numFmtId="0" fontId="13" fillId="28" borderId="128" applyNumberFormat="0" applyFont="0" applyAlignment="0" applyProtection="0"/>
    <xf numFmtId="0" fontId="28" fillId="25" borderId="121" applyNumberFormat="0" applyAlignment="0" applyProtection="0"/>
    <xf numFmtId="0" fontId="13" fillId="28" borderId="123" applyNumberFormat="0" applyFont="0" applyAlignment="0" applyProtection="0"/>
    <xf numFmtId="0" fontId="25" fillId="12" borderId="119" applyNumberFormat="0" applyAlignment="0" applyProtection="0"/>
    <xf numFmtId="0" fontId="28" fillId="25" borderId="121" applyNumberFormat="0" applyAlignment="0" applyProtection="0"/>
    <xf numFmtId="0" fontId="25" fillId="12" borderId="127" applyNumberFormat="0" applyAlignment="0" applyProtection="0"/>
    <xf numFmtId="0" fontId="13" fillId="28" borderId="143" applyNumberFormat="0" applyFont="0" applyAlignment="0" applyProtection="0"/>
    <xf numFmtId="0" fontId="28" fillId="25" borderId="129" applyNumberFormat="0" applyAlignment="0" applyProtection="0"/>
    <xf numFmtId="0" fontId="28" fillId="25" borderId="121" applyNumberFormat="0" applyAlignment="0" applyProtection="0"/>
    <xf numFmtId="0" fontId="18" fillId="25" borderId="126" applyNumberFormat="0" applyAlignment="0" applyProtection="0"/>
    <xf numFmtId="0" fontId="13" fillId="28" borderId="123"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22" applyNumberFormat="0" applyFill="0" applyAlignment="0" applyProtection="0"/>
    <xf numFmtId="0" fontId="13" fillId="28" borderId="123" applyNumberFormat="0" applyFon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13" fillId="28" borderId="120" applyNumberFormat="0" applyFont="0" applyAlignment="0" applyProtection="0"/>
    <xf numFmtId="0" fontId="13" fillId="28" borderId="123" applyNumberFormat="0" applyFont="0" applyAlignment="0" applyProtection="0"/>
    <xf numFmtId="0" fontId="13" fillId="28" borderId="120" applyNumberFormat="0" applyFont="0" applyAlignment="0" applyProtection="0"/>
    <xf numFmtId="0" fontId="18" fillId="25" borderId="146" applyNumberFormat="0" applyAlignment="0" applyProtection="0"/>
    <xf numFmtId="0" fontId="13" fillId="28" borderId="143" applyNumberFormat="0" applyFont="0" applyAlignment="0" applyProtection="0"/>
    <xf numFmtId="0" fontId="18" fillId="25" borderId="131" applyNumberFormat="0" applyAlignment="0" applyProtection="0"/>
    <xf numFmtId="0" fontId="30" fillId="0" borderId="150" applyNumberFormat="0" applyFill="0" applyAlignment="0" applyProtection="0"/>
    <xf numFmtId="0" fontId="18" fillId="25" borderId="119" applyNumberFormat="0" applyAlignment="0" applyProtection="0"/>
    <xf numFmtId="0" fontId="30" fillId="0" borderId="130" applyNumberFormat="0" applyFill="0" applyAlignment="0" applyProtection="0"/>
    <xf numFmtId="0" fontId="25" fillId="12" borderId="131" applyNumberFormat="0" applyAlignment="0" applyProtection="0"/>
    <xf numFmtId="0" fontId="18" fillId="25" borderId="119" applyNumberFormat="0" applyAlignment="0" applyProtection="0"/>
    <xf numFmtId="0" fontId="30" fillId="0" borderId="145" applyNumberFormat="0" applyFill="0" applyAlignment="0" applyProtection="0"/>
    <xf numFmtId="0" fontId="13" fillId="28" borderId="120" applyNumberFormat="0" applyFont="0" applyAlignment="0" applyProtection="0"/>
    <xf numFmtId="0" fontId="25" fillId="12" borderId="119" applyNumberFormat="0" applyAlignment="0" applyProtection="0"/>
    <xf numFmtId="0" fontId="28" fillId="25" borderId="121" applyNumberFormat="0" applyAlignment="0" applyProtection="0"/>
    <xf numFmtId="0" fontId="13" fillId="28" borderId="120" applyNumberFormat="0" applyFont="0" applyAlignment="0" applyProtection="0"/>
    <xf numFmtId="0" fontId="28" fillId="25" borderId="121" applyNumberFormat="0" applyAlignment="0" applyProtection="0"/>
    <xf numFmtId="0" fontId="30" fillId="0" borderId="122" applyNumberFormat="0" applyFill="0" applyAlignment="0" applyProtection="0"/>
    <xf numFmtId="0" fontId="25" fillId="12" borderId="119" applyNumberFormat="0" applyAlignment="0" applyProtection="0"/>
    <xf numFmtId="0" fontId="13" fillId="28" borderId="128" applyNumberFormat="0" applyFont="0" applyAlignment="0" applyProtection="0"/>
    <xf numFmtId="0" fontId="13" fillId="28" borderId="120" applyNumberFormat="0" applyFont="0" applyAlignment="0" applyProtection="0"/>
    <xf numFmtId="0" fontId="13" fillId="28" borderId="120" applyNumberFormat="0" applyFont="0" applyAlignment="0" applyProtection="0"/>
    <xf numFmtId="0" fontId="18" fillId="25" borderId="127" applyNumberFormat="0" applyAlignment="0" applyProtection="0"/>
    <xf numFmtId="0" fontId="13" fillId="28" borderId="123" applyNumberFormat="0" applyFont="0" applyAlignment="0" applyProtection="0"/>
    <xf numFmtId="0" fontId="25" fillId="12" borderId="127" applyNumberFormat="0" applyAlignment="0" applyProtection="0"/>
    <xf numFmtId="0" fontId="13" fillId="28" borderId="128" applyNumberFormat="0" applyFont="0" applyAlignment="0" applyProtection="0"/>
    <xf numFmtId="0" fontId="28" fillId="25" borderId="144" applyNumberFormat="0" applyAlignment="0" applyProtection="0"/>
    <xf numFmtId="0" fontId="30" fillId="0" borderId="145" applyNumberFormat="0" applyFill="0" applyAlignment="0" applyProtection="0"/>
    <xf numFmtId="0" fontId="30" fillId="0" borderId="125" applyNumberFormat="0" applyFill="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41" applyNumberFormat="0" applyFill="0" applyAlignment="0" applyProtection="0"/>
    <xf numFmtId="0" fontId="25" fillId="12" borderId="126"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25" fillId="12" borderId="146" applyNumberFormat="0" applyAlignment="0" applyProtection="0"/>
    <xf numFmtId="0" fontId="30" fillId="0" borderId="130" applyNumberFormat="0" applyFill="0" applyAlignment="0" applyProtection="0"/>
    <xf numFmtId="0" fontId="28" fillId="25" borderId="129" applyNumberFormat="0" applyAlignment="0" applyProtection="0"/>
    <xf numFmtId="0" fontId="30" fillId="0" borderId="134" applyNumberFormat="0" applyFill="0" applyAlignment="0" applyProtection="0"/>
    <xf numFmtId="0" fontId="30" fillId="0" borderId="134" applyNumberFormat="0" applyFill="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43" applyNumberFormat="0" applyFont="0" applyAlignment="0" applyProtection="0"/>
    <xf numFmtId="0" fontId="13" fillId="28" borderId="123" applyNumberFormat="0" applyFont="0" applyAlignment="0" applyProtection="0"/>
    <xf numFmtId="0" fontId="28" fillId="25" borderId="133"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35" applyNumberFormat="0" applyFont="0" applyAlignment="0" applyProtection="0"/>
    <xf numFmtId="0" fontId="30" fillId="0" borderId="130" applyNumberFormat="0" applyFill="0" applyAlignment="0" applyProtection="0"/>
    <xf numFmtId="0" fontId="13" fillId="28" borderId="128" applyNumberFormat="0" applyFont="0" applyAlignment="0" applyProtection="0"/>
    <xf numFmtId="0" fontId="30" fillId="0" borderId="137" applyNumberFormat="0" applyFill="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31" applyNumberFormat="0" applyAlignment="0" applyProtection="0"/>
    <xf numFmtId="0" fontId="25" fillId="12" borderId="127" applyNumberFormat="0" applyAlignment="0" applyProtection="0"/>
    <xf numFmtId="0" fontId="18" fillId="25" borderId="146" applyNumberFormat="0" applyAlignment="0" applyProtection="0"/>
    <xf numFmtId="0" fontId="18" fillId="25" borderId="146" applyNumberFormat="0" applyAlignment="0" applyProtection="0"/>
    <xf numFmtId="0" fontId="13" fillId="28" borderId="123"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13" fillId="28" borderId="128" applyNumberFormat="0" applyFont="0" applyAlignment="0" applyProtection="0"/>
    <xf numFmtId="0" fontId="28" fillId="25" borderId="136" applyNumberFormat="0" applyAlignment="0" applyProtection="0"/>
    <xf numFmtId="0" fontId="18" fillId="25" borderId="127" applyNumberFormat="0" applyAlignment="0" applyProtection="0"/>
    <xf numFmtId="0" fontId="18" fillId="25" borderId="131" applyNumberFormat="0" applyAlignment="0" applyProtection="0"/>
    <xf numFmtId="0" fontId="25" fillId="12" borderId="127" applyNumberFormat="0" applyAlignment="0" applyProtection="0"/>
    <xf numFmtId="0" fontId="18" fillId="25" borderId="146" applyNumberFormat="0" applyAlignment="0" applyProtection="0"/>
    <xf numFmtId="0" fontId="13" fillId="28" borderId="132" applyNumberFormat="0" applyFont="0" applyAlignment="0" applyProtection="0"/>
    <xf numFmtId="0" fontId="28" fillId="25" borderId="129" applyNumberFormat="0" applyAlignment="0" applyProtection="0"/>
    <xf numFmtId="0" fontId="18" fillId="25" borderId="127" applyNumberFormat="0" applyAlignment="0" applyProtection="0"/>
    <xf numFmtId="0" fontId="13" fillId="28" borderId="123" applyNumberFormat="0" applyFont="0" applyAlignment="0" applyProtection="0"/>
    <xf numFmtId="0" fontId="13" fillId="28" borderId="143" applyNumberFormat="0" applyFont="0" applyAlignment="0" applyProtection="0"/>
    <xf numFmtId="0" fontId="18" fillId="25" borderId="127" applyNumberForma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30" fillId="0" borderId="130" applyNumberFormat="0" applyFill="0" applyAlignment="0" applyProtection="0"/>
    <xf numFmtId="0" fontId="30" fillId="0" borderId="130" applyNumberFormat="0" applyFill="0" applyAlignment="0" applyProtection="0"/>
    <xf numFmtId="0" fontId="13" fillId="28" borderId="123"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3" applyNumberFormat="0" applyFont="0" applyAlignment="0" applyProtection="0"/>
    <xf numFmtId="0" fontId="18" fillId="25" borderId="127" applyNumberFormat="0" applyAlignment="0" applyProtection="0"/>
    <xf numFmtId="0" fontId="25" fillId="12" borderId="138"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13" fillId="28" borderId="123" applyNumberFormat="0" applyFont="0" applyAlignment="0" applyProtection="0"/>
    <xf numFmtId="0" fontId="28" fillId="25" borderId="129" applyNumberFormat="0" applyAlignment="0" applyProtection="0"/>
    <xf numFmtId="0" fontId="13" fillId="28" borderId="135" applyNumberFormat="0" applyFont="0" applyAlignment="0" applyProtection="0"/>
    <xf numFmtId="0" fontId="13" fillId="28" borderId="123" applyNumberFormat="0" applyFont="0" applyAlignment="0" applyProtection="0"/>
    <xf numFmtId="0" fontId="13" fillId="28" borderId="123" applyNumberFormat="0" applyFont="0" applyAlignment="0" applyProtection="0"/>
    <xf numFmtId="0" fontId="25" fillId="12" borderId="146" applyNumberFormat="0" applyAlignment="0" applyProtection="0"/>
    <xf numFmtId="0" fontId="28" fillId="25" borderId="129" applyNumberFormat="0" applyAlignment="0" applyProtection="0"/>
    <xf numFmtId="0" fontId="30" fillId="0" borderId="130" applyNumberFormat="0" applyFill="0" applyAlignment="0" applyProtection="0"/>
    <xf numFmtId="0" fontId="13" fillId="28" borderId="128" applyNumberFormat="0" applyFont="0" applyAlignment="0" applyProtection="0"/>
    <xf numFmtId="0" fontId="28" fillId="25" borderId="129" applyNumberFormat="0" applyAlignment="0" applyProtection="0"/>
    <xf numFmtId="0" fontId="28" fillId="25" borderId="144" applyNumberFormat="0" applyAlignment="0" applyProtection="0"/>
    <xf numFmtId="0" fontId="13" fillId="28" borderId="128" applyNumberFormat="0" applyFont="0" applyAlignment="0" applyProtection="0"/>
    <xf numFmtId="0" fontId="18" fillId="25" borderId="127"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13" fillId="28" borderId="128" applyNumberFormat="0" applyFon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30" fillId="0" borderId="137" applyNumberFormat="0" applyFill="0" applyAlignment="0" applyProtection="0"/>
    <xf numFmtId="0" fontId="13" fillId="28" borderId="128" applyNumberFormat="0" applyFont="0" applyAlignment="0" applyProtection="0"/>
    <xf numFmtId="0" fontId="13" fillId="28" borderId="143" applyNumberFormat="0" applyFont="0" applyAlignment="0" applyProtection="0"/>
    <xf numFmtId="0" fontId="30" fillId="0" borderId="130" applyNumberFormat="0" applyFill="0" applyAlignment="0" applyProtection="0"/>
    <xf numFmtId="0" fontId="18" fillId="25" borderId="127" applyNumberFormat="0" applyAlignment="0" applyProtection="0"/>
    <xf numFmtId="0" fontId="18" fillId="25" borderId="127" applyNumberFormat="0" applyAlignment="0" applyProtection="0"/>
    <xf numFmtId="0" fontId="13" fillId="28" borderId="128" applyNumberFormat="0" applyFont="0" applyAlignment="0" applyProtection="0"/>
    <xf numFmtId="0" fontId="25" fillId="12" borderId="127" applyNumberFormat="0" applyAlignment="0" applyProtection="0"/>
    <xf numFmtId="0" fontId="28" fillId="25" borderId="129" applyNumberFormat="0" applyAlignment="0" applyProtection="0"/>
    <xf numFmtId="0" fontId="13" fillId="28" borderId="128" applyNumberFormat="0" applyFont="0" applyAlignment="0" applyProtection="0"/>
    <xf numFmtId="0" fontId="28" fillId="25" borderId="129" applyNumberFormat="0" applyAlignment="0" applyProtection="0"/>
    <xf numFmtId="0" fontId="30" fillId="0" borderId="130" applyNumberFormat="0" applyFill="0" applyAlignment="0" applyProtection="0"/>
    <xf numFmtId="0" fontId="25" fillId="12" borderId="127" applyNumberFormat="0" applyAlignment="0" applyProtection="0"/>
    <xf numFmtId="0" fontId="28" fillId="25" borderId="136" applyNumberFormat="0" applyAlignment="0" applyProtection="0"/>
    <xf numFmtId="0" fontId="13" fillId="28" borderId="128" applyNumberFormat="0" applyFont="0" applyAlignment="0" applyProtection="0"/>
    <xf numFmtId="0" fontId="13" fillId="28" borderId="143" applyNumberFormat="0" applyFont="0" applyAlignment="0" applyProtection="0"/>
    <xf numFmtId="0" fontId="13" fillId="28" borderId="128" applyNumberFormat="0" applyFont="0" applyAlignment="0" applyProtection="0"/>
    <xf numFmtId="0" fontId="13" fillId="28" borderId="135" applyNumberFormat="0" applyFont="0" applyAlignment="0" applyProtection="0"/>
    <xf numFmtId="0" fontId="18" fillId="25" borderId="131" applyNumberFormat="0" applyAlignment="0" applyProtection="0"/>
    <xf numFmtId="0" fontId="25" fillId="12"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30" fillId="0" borderId="134" applyNumberFormat="0" applyFill="0" applyAlignment="0" applyProtection="0"/>
    <xf numFmtId="0" fontId="13" fillId="28" borderId="132" applyNumberFormat="0" applyFont="0" applyAlignment="0" applyProtection="0"/>
    <xf numFmtId="0" fontId="18" fillId="25" borderId="131" applyNumberFormat="0" applyAlignment="0" applyProtection="0"/>
    <xf numFmtId="0" fontId="30" fillId="0" borderId="141" applyNumberFormat="0" applyFill="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25" fillId="12" borderId="131" applyNumberForma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13" fillId="28" borderId="143"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8" fillId="25" borderId="131" applyNumberFormat="0" applyAlignment="0" applyProtection="0"/>
    <xf numFmtId="0" fontId="18" fillId="25" borderId="131" applyNumberFormat="0" applyAlignment="0" applyProtection="0"/>
    <xf numFmtId="0" fontId="25" fillId="12" borderId="131" applyNumberFormat="0" applyAlignment="0" applyProtection="0"/>
    <xf numFmtId="0" fontId="18" fillId="25" borderId="131"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25" fillId="12" borderId="131"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13" fillId="28" borderId="132" applyNumberFormat="0" applyFont="0" applyAlignment="0" applyProtection="0"/>
    <xf numFmtId="0" fontId="28" fillId="25" borderId="133" applyNumberFormat="0" applyAlignment="0" applyProtection="0"/>
    <xf numFmtId="0" fontId="18" fillId="25" borderId="146" applyNumberForma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1"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13" fillId="28" borderId="132" applyNumberFormat="0" applyFon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46" applyNumberFormat="0" applyAlignment="0" applyProtection="0"/>
    <xf numFmtId="0" fontId="13" fillId="28" borderId="132" applyNumberFormat="0" applyFont="0" applyAlignment="0" applyProtection="0"/>
    <xf numFmtId="0" fontId="28" fillId="25" borderId="140" applyNumberFormat="0" applyAlignment="0" applyProtection="0"/>
    <xf numFmtId="0" fontId="30" fillId="0" borderId="134" applyNumberFormat="0" applyFill="0" applyAlignment="0" applyProtection="0"/>
    <xf numFmtId="0" fontId="18" fillId="25" borderId="131" applyNumberFormat="0" applyAlignment="0" applyProtection="0"/>
    <xf numFmtId="0" fontId="18" fillId="25" borderId="131" applyNumberFormat="0" applyAlignment="0" applyProtection="0"/>
    <xf numFmtId="0" fontId="13" fillId="28" borderId="132" applyNumberFormat="0" applyFont="0" applyAlignment="0" applyProtection="0"/>
    <xf numFmtId="0" fontId="25" fillId="12" borderId="131" applyNumberFormat="0" applyAlignment="0" applyProtection="0"/>
    <xf numFmtId="0" fontId="28" fillId="25" borderId="133" applyNumberFormat="0" applyAlignment="0" applyProtection="0"/>
    <xf numFmtId="0" fontId="13" fillId="28" borderId="132" applyNumberFormat="0" applyFont="0" applyAlignment="0" applyProtection="0"/>
    <xf numFmtId="0" fontId="28" fillId="25" borderId="133" applyNumberFormat="0" applyAlignment="0" applyProtection="0"/>
    <xf numFmtId="0" fontId="30" fillId="0" borderId="134" applyNumberFormat="0" applyFill="0" applyAlignment="0" applyProtection="0"/>
    <xf numFmtId="0" fontId="25" fillId="12" borderId="131" applyNumberFormat="0" applyAlignment="0" applyProtection="0"/>
    <xf numFmtId="0" fontId="30" fillId="0" borderId="145" applyNumberFormat="0" applyFill="0" applyAlignment="0" applyProtection="0"/>
    <xf numFmtId="0" fontId="13" fillId="28" borderId="132" applyNumberFormat="0" applyFont="0" applyAlignment="0" applyProtection="0"/>
    <xf numFmtId="0" fontId="13" fillId="28" borderId="132" applyNumberFormat="0" applyFont="0" applyAlignment="0" applyProtection="0"/>
    <xf numFmtId="0" fontId="13" fillId="28" borderId="139" applyNumberFormat="0" applyFont="0" applyAlignment="0" applyProtection="0"/>
    <xf numFmtId="0" fontId="18" fillId="25" borderId="138" applyNumberFormat="0" applyAlignment="0" applyProtection="0"/>
    <xf numFmtId="0" fontId="25" fillId="12"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30" fillId="0" borderId="137" applyNumberFormat="0" applyFill="0" applyAlignment="0" applyProtection="0"/>
    <xf numFmtId="0" fontId="13" fillId="28" borderId="135" applyNumberFormat="0" applyFont="0" applyAlignment="0" applyProtection="0"/>
    <xf numFmtId="0" fontId="18" fillId="25" borderId="138" applyNumberFormat="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25" fillId="12" borderId="138" applyNumberForma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30" fillId="0" borderId="145" applyNumberFormat="0" applyFill="0" applyAlignment="0" applyProtection="0"/>
    <xf numFmtId="0" fontId="13" fillId="28" borderId="135" applyNumberFormat="0" applyFont="0" applyAlignment="0" applyProtection="0"/>
    <xf numFmtId="0" fontId="25" fillId="12" borderId="147" applyNumberForma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18" fillId="25" borderId="138" applyNumberFormat="0" applyAlignment="0" applyProtection="0"/>
    <xf numFmtId="0" fontId="18" fillId="25" borderId="138" applyNumberFormat="0" applyAlignment="0" applyProtection="0"/>
    <xf numFmtId="0" fontId="25" fillId="12" borderId="138" applyNumberFormat="0" applyAlignment="0" applyProtection="0"/>
    <xf numFmtId="0" fontId="18" fillId="25" borderId="138"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25" fillId="12" borderId="138"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28" fillId="25" borderId="136" applyNumberFormat="0" applyAlignment="0" applyProtection="0"/>
    <xf numFmtId="0" fontId="13" fillId="28" borderId="135" applyNumberFormat="0" applyFont="0" applyAlignment="0" applyProtection="0"/>
    <xf numFmtId="0" fontId="18" fillId="25" borderId="138"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13" fillId="28" borderId="135" applyNumberFormat="0" applyFont="0" applyAlignment="0" applyProtection="0"/>
    <xf numFmtId="0" fontId="13" fillId="28" borderId="152" applyNumberFormat="0" applyFont="0" applyAlignment="0" applyProtection="0"/>
    <xf numFmtId="0" fontId="30" fillId="0" borderId="137" applyNumberFormat="0" applyFill="0" applyAlignment="0" applyProtection="0"/>
    <xf numFmtId="0" fontId="18" fillId="25" borderId="138" applyNumberFormat="0" applyAlignment="0" applyProtection="0"/>
    <xf numFmtId="0" fontId="18" fillId="25" borderId="138" applyNumberFormat="0" applyAlignment="0" applyProtection="0"/>
    <xf numFmtId="0" fontId="13" fillId="28" borderId="135" applyNumberFormat="0" applyFont="0" applyAlignment="0" applyProtection="0"/>
    <xf numFmtId="0" fontId="25" fillId="12" borderId="138" applyNumberFormat="0" applyAlignment="0" applyProtection="0"/>
    <xf numFmtId="0" fontId="28" fillId="25" borderId="136" applyNumberFormat="0" applyAlignment="0" applyProtection="0"/>
    <xf numFmtId="0" fontId="13" fillId="28" borderId="135" applyNumberFormat="0" applyFont="0" applyAlignment="0" applyProtection="0"/>
    <xf numFmtId="0" fontId="28" fillId="25" borderId="136" applyNumberFormat="0" applyAlignment="0" applyProtection="0"/>
    <xf numFmtId="0" fontId="30" fillId="0" borderId="137" applyNumberFormat="0" applyFill="0" applyAlignment="0" applyProtection="0"/>
    <xf numFmtId="0" fontId="25" fillId="12" borderId="138" applyNumberFormat="0" applyAlignment="0" applyProtection="0"/>
    <xf numFmtId="0" fontId="13" fillId="28" borderId="135" applyNumberFormat="0" applyFont="0" applyAlignment="0" applyProtection="0"/>
    <xf numFmtId="0" fontId="28" fillId="25" borderId="144" applyNumberFormat="0" applyAlignment="0" applyProtection="0"/>
    <xf numFmtId="0" fontId="13" fillId="28" borderId="135" applyNumberFormat="0" applyFont="0" applyAlignment="0" applyProtection="0"/>
    <xf numFmtId="0" fontId="28" fillId="25" borderId="140" applyNumberFormat="0" applyAlignment="0" applyProtection="0"/>
    <xf numFmtId="0" fontId="13" fillId="28" borderId="139" applyNumberFormat="0" applyFon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30" fillId="0" borderId="141" applyNumberFormat="0" applyFill="0" applyAlignment="0" applyProtection="0"/>
    <xf numFmtId="0" fontId="13" fillId="28" borderId="139" applyNumberFormat="0" applyFont="0" applyAlignment="0" applyProtection="0"/>
    <xf numFmtId="0" fontId="18" fillId="25" borderId="142" applyNumberFormat="0" applyAlignment="0" applyProtection="0"/>
    <xf numFmtId="0" fontId="28" fillId="25" borderId="144" applyNumberFormat="0" applyAlignment="0" applyProtection="0"/>
    <xf numFmtId="0" fontId="18" fillId="25" borderId="146"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25" fillId="12" borderId="142" applyNumberForma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45" applyNumberFormat="0" applyFill="0" applyAlignment="0" applyProtection="0"/>
    <xf numFmtId="0" fontId="13" fillId="28" borderId="139" applyNumberFormat="0" applyFont="0" applyAlignment="0" applyProtection="0"/>
    <xf numFmtId="0" fontId="13" fillId="28" borderId="143"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18" fillId="25" borderId="142" applyNumberFormat="0" applyAlignment="0" applyProtection="0"/>
    <xf numFmtId="0" fontId="18" fillId="25" borderId="142" applyNumberFormat="0" applyAlignment="0" applyProtection="0"/>
    <xf numFmtId="0" fontId="25" fillId="12" borderId="142" applyNumberFormat="0" applyAlignment="0" applyProtection="0"/>
    <xf numFmtId="0" fontId="18" fillId="25" borderId="142"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25" fillId="12" borderId="142"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13" fillId="28" borderId="139" applyNumberFormat="0" applyFont="0" applyAlignment="0" applyProtection="0"/>
    <xf numFmtId="0" fontId="28" fillId="25" borderId="140" applyNumberFormat="0" applyAlignment="0" applyProtection="0"/>
    <xf numFmtId="0" fontId="25" fillId="12" borderId="146" applyNumberFormat="0" applyAlignment="0" applyProtection="0"/>
    <xf numFmtId="0" fontId="13" fillId="28" borderId="139" applyNumberFormat="0" applyFont="0" applyAlignment="0" applyProtection="0"/>
    <xf numFmtId="0" fontId="25" fillId="12" borderId="146" applyNumberFormat="0" applyAlignment="0" applyProtection="0"/>
    <xf numFmtId="0" fontId="18" fillId="25" borderId="142"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39" applyNumberFormat="0" applyFon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30" fillId="0" borderId="154" applyNumberFormat="0" applyFill="0" applyAlignment="0" applyProtection="0"/>
    <xf numFmtId="0" fontId="13" fillId="28" borderId="139" applyNumberFormat="0" applyFont="0" applyAlignment="0" applyProtection="0"/>
    <xf numFmtId="0" fontId="28" fillId="25" borderId="144" applyNumberFormat="0" applyAlignment="0" applyProtection="0"/>
    <xf numFmtId="0" fontId="30" fillId="0" borderId="141" applyNumberFormat="0" applyFill="0" applyAlignment="0" applyProtection="0"/>
    <xf numFmtId="0" fontId="18" fillId="25" borderId="142" applyNumberFormat="0" applyAlignment="0" applyProtection="0"/>
    <xf numFmtId="0" fontId="18" fillId="25" borderId="142" applyNumberFormat="0" applyAlignment="0" applyProtection="0"/>
    <xf numFmtId="0" fontId="13" fillId="28" borderId="139" applyNumberFormat="0" applyFont="0" applyAlignment="0" applyProtection="0"/>
    <xf numFmtId="0" fontId="25" fillId="12" borderId="142" applyNumberFormat="0" applyAlignment="0" applyProtection="0"/>
    <xf numFmtId="0" fontId="28" fillId="25" borderId="140" applyNumberFormat="0" applyAlignment="0" applyProtection="0"/>
    <xf numFmtId="0" fontId="13" fillId="28" borderId="139" applyNumberFormat="0" applyFont="0" applyAlignment="0" applyProtection="0"/>
    <xf numFmtId="0" fontId="28" fillId="25" borderId="140" applyNumberFormat="0" applyAlignment="0" applyProtection="0"/>
    <xf numFmtId="0" fontId="30" fillId="0" borderId="141" applyNumberFormat="0" applyFill="0" applyAlignment="0" applyProtection="0"/>
    <xf numFmtId="0" fontId="25" fillId="12" borderId="142" applyNumberFormat="0" applyAlignment="0" applyProtection="0"/>
    <xf numFmtId="0" fontId="13" fillId="28" borderId="143" applyNumberFormat="0" applyFont="0" applyAlignment="0" applyProtection="0"/>
    <xf numFmtId="0" fontId="13" fillId="28" borderId="139" applyNumberFormat="0" applyFont="0" applyAlignment="0" applyProtection="0"/>
    <xf numFmtId="0" fontId="13" fillId="28" borderId="143" applyNumberFormat="0" applyFont="0" applyAlignment="0" applyProtection="0"/>
    <xf numFmtId="0" fontId="13" fillId="28" borderId="139" applyNumberFormat="0" applyFont="0" applyAlignment="0" applyProtection="0"/>
    <xf numFmtId="0" fontId="18" fillId="25" borderId="151" applyNumberFormat="0" applyAlignment="0" applyProtection="0"/>
    <xf numFmtId="0" fontId="28" fillId="25" borderId="149" applyNumberFormat="0" applyAlignment="0" applyProtection="0"/>
    <xf numFmtId="0" fontId="28" fillId="25" borderId="144" applyNumberFormat="0" applyAlignment="0" applyProtection="0"/>
    <xf numFmtId="0" fontId="30" fillId="0" borderId="150"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25" fillId="12" borderId="146" applyNumberFormat="0" applyAlignment="0" applyProtection="0"/>
    <xf numFmtId="0" fontId="30" fillId="0" borderId="145" applyNumberFormat="0" applyFill="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3" applyNumberFormat="0" applyFont="0" applyAlignment="0" applyProtection="0"/>
    <xf numFmtId="0" fontId="13" fillId="28" borderId="143" applyNumberFormat="0" applyFont="0" applyAlignment="0" applyProtection="0"/>
    <xf numFmtId="0" fontId="28" fillId="25" borderId="144" applyNumberFormat="0" applyAlignment="0" applyProtection="0"/>
    <xf numFmtId="0" fontId="25" fillId="12" borderId="147"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30" fillId="0" borderId="145" applyNumberFormat="0" applyFill="0" applyAlignment="0" applyProtection="0"/>
    <xf numFmtId="0" fontId="13" fillId="28" borderId="143" applyNumberFormat="0" applyFont="0" applyAlignment="0" applyProtection="0"/>
    <xf numFmtId="0" fontId="13" fillId="28" borderId="143" applyNumberFormat="0" applyFont="0" applyAlignment="0" applyProtection="0"/>
    <xf numFmtId="0" fontId="18" fillId="25" borderId="147" applyNumberFormat="0" applyAlignment="0" applyProtection="0"/>
    <xf numFmtId="0" fontId="18" fillId="25" borderId="146" applyNumberFormat="0" applyAlignment="0" applyProtection="0"/>
    <xf numFmtId="0" fontId="25" fillId="12" borderId="146" applyNumberFormat="0" applyAlignment="0" applyProtection="0"/>
    <xf numFmtId="0" fontId="30" fillId="0" borderId="145" applyNumberFormat="0" applyFill="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18" fillId="25" borderId="146" applyNumberFormat="0" applyAlignment="0" applyProtection="0"/>
    <xf numFmtId="0" fontId="28" fillId="25" borderId="149" applyNumberFormat="0" applyAlignment="0" applyProtection="0"/>
    <xf numFmtId="0" fontId="30" fillId="0" borderId="145" applyNumberFormat="0" applyFill="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18" fillId="25" borderId="147" applyNumberFormat="0" applyAlignment="0" applyProtection="0"/>
    <xf numFmtId="0" fontId="18" fillId="25" borderId="146" applyNumberFormat="0" applyAlignment="0" applyProtection="0"/>
    <xf numFmtId="0" fontId="13" fillId="28" borderId="143" applyNumberFormat="0" applyFont="0" applyAlignment="0" applyProtection="0"/>
    <xf numFmtId="0" fontId="25" fillId="12" borderId="151" applyNumberFormat="0" applyAlignment="0" applyProtection="0"/>
    <xf numFmtId="0" fontId="13" fillId="28" borderId="143" applyNumberFormat="0" applyFont="0" applyAlignment="0" applyProtection="0"/>
    <xf numFmtId="0" fontId="28" fillId="25" borderId="144" applyNumberFormat="0" applyAlignment="0" applyProtection="0"/>
    <xf numFmtId="0" fontId="25" fillId="12" borderId="146" applyNumberFormat="0" applyAlignment="0" applyProtection="0"/>
    <xf numFmtId="0" fontId="13" fillId="28" borderId="143" applyNumberFormat="0" applyFont="0" applyAlignment="0" applyProtection="0"/>
    <xf numFmtId="0" fontId="13" fillId="28" borderId="148" applyNumberFormat="0" applyFont="0" applyAlignment="0" applyProtection="0"/>
    <xf numFmtId="0" fontId="28" fillId="25" borderId="153"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28" fillId="25" borderId="144" applyNumberFormat="0" applyAlignment="0" applyProtection="0"/>
    <xf numFmtId="0" fontId="13" fillId="28" borderId="143" applyNumberFormat="0" applyFont="0" applyAlignment="0" applyProtection="0"/>
    <xf numFmtId="0" fontId="30" fillId="0" borderId="145" applyNumberFormat="0" applyFill="0" applyAlignment="0" applyProtection="0"/>
    <xf numFmtId="0" fontId="18" fillId="25" borderId="146" applyNumberFormat="0" applyAlignment="0" applyProtection="0"/>
    <xf numFmtId="0" fontId="28" fillId="25" borderId="144"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30" fillId="0" borderId="150" applyNumberFormat="0" applyFill="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25" fillId="12" borderId="147" applyNumberForma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18" fillId="25" borderId="147" applyNumberFormat="0" applyAlignment="0" applyProtection="0"/>
    <xf numFmtId="0" fontId="18" fillId="25" borderId="147" applyNumberFormat="0" applyAlignment="0" applyProtection="0"/>
    <xf numFmtId="0" fontId="25" fillId="12" borderId="147" applyNumberFormat="0" applyAlignment="0" applyProtection="0"/>
    <xf numFmtId="0" fontId="18" fillId="25" borderId="147"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25" fillId="12" borderId="147"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28" fillId="25" borderId="149" applyNumberFormat="0" applyAlignment="0" applyProtection="0"/>
    <xf numFmtId="0" fontId="13" fillId="28" borderId="148" applyNumberFormat="0" applyFont="0" applyAlignment="0" applyProtection="0"/>
    <xf numFmtId="0" fontId="18" fillId="25" borderId="147"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13" fillId="28" borderId="148" applyNumberFormat="0" applyFont="0" applyAlignment="0" applyProtection="0"/>
    <xf numFmtId="0" fontId="30" fillId="0" borderId="150" applyNumberFormat="0" applyFill="0" applyAlignment="0" applyProtection="0"/>
    <xf numFmtId="0" fontId="18" fillId="25" borderId="147" applyNumberFormat="0" applyAlignment="0" applyProtection="0"/>
    <xf numFmtId="0" fontId="18" fillId="25" borderId="147" applyNumberFormat="0" applyAlignment="0" applyProtection="0"/>
    <xf numFmtId="0" fontId="13" fillId="28" borderId="148" applyNumberFormat="0" applyFont="0" applyAlignment="0" applyProtection="0"/>
    <xf numFmtId="0" fontId="25" fillId="12" borderId="147" applyNumberFormat="0" applyAlignment="0" applyProtection="0"/>
    <xf numFmtId="0" fontId="28" fillId="25" borderId="149" applyNumberFormat="0" applyAlignment="0" applyProtection="0"/>
    <xf numFmtId="0" fontId="13" fillId="28" borderId="148" applyNumberFormat="0" applyFont="0" applyAlignment="0" applyProtection="0"/>
    <xf numFmtId="0" fontId="28" fillId="25" borderId="149" applyNumberFormat="0" applyAlignment="0" applyProtection="0"/>
    <xf numFmtId="0" fontId="30" fillId="0" borderId="150" applyNumberFormat="0" applyFill="0" applyAlignment="0" applyProtection="0"/>
    <xf numFmtId="0" fontId="25" fillId="12" borderId="147" applyNumberFormat="0" applyAlignment="0" applyProtection="0"/>
    <xf numFmtId="0" fontId="13" fillId="28" borderId="148" applyNumberFormat="0" applyFont="0" applyAlignment="0" applyProtection="0"/>
    <xf numFmtId="0" fontId="13" fillId="28" borderId="148" applyNumberFormat="0" applyFont="0" applyAlignment="0" applyProtection="0"/>
    <xf numFmtId="0" fontId="13" fillId="28" borderId="152" applyNumberFormat="0" applyFont="0" applyAlignment="0" applyProtection="0"/>
  </cellStyleXfs>
  <cellXfs count="143">
    <xf numFmtId="0" fontId="0" fillId="0" borderId="0" xfId="0"/>
    <xf numFmtId="0" fontId="3"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pplyProtection="1">
      <alignment horizontal="left" vertical="center" wrapText="1"/>
      <protection locked="0"/>
    </xf>
    <xf numFmtId="0" fontId="7" fillId="0" borderId="0" xfId="0" applyFont="1" applyAlignment="1" applyProtection="1">
      <alignment vertical="center"/>
      <protection locked="0"/>
    </xf>
    <xf numFmtId="0" fontId="8" fillId="5" borderId="1" xfId="0" applyFont="1" applyFill="1" applyBorder="1" applyAlignment="1">
      <alignment horizontal="center" vertical="center" wrapText="1"/>
    </xf>
    <xf numFmtId="0" fontId="10" fillId="3" borderId="3" xfId="0" applyFont="1" applyFill="1" applyBorder="1" applyAlignment="1">
      <alignment vertical="center"/>
    </xf>
    <xf numFmtId="0" fontId="11" fillId="3" borderId="4" xfId="0" applyFont="1" applyFill="1" applyBorder="1" applyAlignment="1">
      <alignment horizontal="center" wrapText="1"/>
    </xf>
    <xf numFmtId="0" fontId="12" fillId="3" borderId="4" xfId="0" applyFont="1" applyFill="1" applyBorder="1" applyAlignment="1">
      <alignment horizontal="center" vertical="center" wrapText="1"/>
    </xf>
    <xf numFmtId="0" fontId="11" fillId="3" borderId="4" xfId="0" applyFont="1" applyFill="1" applyBorder="1" applyAlignment="1" applyProtection="1">
      <alignment horizontal="left" vertical="center" wrapText="1"/>
      <protection locked="0"/>
    </xf>
    <xf numFmtId="0" fontId="11" fillId="3" borderId="4" xfId="0" applyFont="1" applyFill="1" applyBorder="1" applyAlignment="1" applyProtection="1">
      <alignment horizontal="center" wrapText="1"/>
      <protection locked="0"/>
    </xf>
    <xf numFmtId="0" fontId="4" fillId="0" borderId="0" xfId="0" applyFont="1" applyProtection="1">
      <protection locked="0"/>
    </xf>
    <xf numFmtId="0" fontId="7" fillId="0" borderId="0" xfId="0" applyFont="1" applyProtection="1">
      <protection locked="0"/>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2" fillId="29" borderId="2" xfId="0" applyFont="1" applyFill="1" applyBorder="1" applyAlignment="1">
      <alignment horizontal="center" vertical="center" textRotation="90" wrapText="1"/>
    </xf>
    <xf numFmtId="0" fontId="2" fillId="2" borderId="1" xfId="0" applyFont="1" applyFill="1" applyBorder="1" applyAlignment="1">
      <alignment horizontal="center" vertical="center"/>
    </xf>
    <xf numFmtId="0" fontId="33" fillId="2" borderId="0" xfId="0" applyFont="1" applyFill="1" applyAlignment="1">
      <alignment horizontal="center" vertical="center" textRotation="90"/>
    </xf>
    <xf numFmtId="0" fontId="33" fillId="29" borderId="0" xfId="0" applyFont="1" applyFill="1" applyAlignment="1">
      <alignment horizontal="center" vertical="center" textRotation="90"/>
    </xf>
    <xf numFmtId="0" fontId="2" fillId="2" borderId="0" xfId="0" applyFont="1" applyFill="1" applyAlignment="1">
      <alignment horizontal="center" vertical="center"/>
    </xf>
    <xf numFmtId="0" fontId="7" fillId="0" borderId="0" xfId="0" applyFont="1"/>
    <xf numFmtId="0" fontId="10" fillId="3" borderId="4" xfId="0" applyFont="1" applyFill="1" applyBorder="1" applyAlignment="1">
      <alignment vertical="center"/>
    </xf>
    <xf numFmtId="0" fontId="5" fillId="4" borderId="156" xfId="0" applyFont="1" applyFill="1" applyBorder="1" applyAlignment="1">
      <alignment horizontal="center" vertical="center"/>
    </xf>
    <xf numFmtId="0" fontId="5" fillId="4" borderId="157" xfId="0" applyFont="1" applyFill="1" applyBorder="1" applyAlignment="1">
      <alignment horizontal="center" vertical="center"/>
    </xf>
    <xf numFmtId="0" fontId="5" fillId="4" borderId="0" xfId="0" applyFont="1" applyFill="1" applyAlignment="1">
      <alignment horizontal="center" vertical="center"/>
    </xf>
    <xf numFmtId="0" fontId="5" fillId="4" borderId="159" xfId="0" applyFont="1" applyFill="1" applyBorder="1" applyAlignment="1">
      <alignment horizontal="center" vertical="center"/>
    </xf>
    <xf numFmtId="0" fontId="36" fillId="4" borderId="155" xfId="0" applyFont="1" applyFill="1" applyBorder="1" applyAlignment="1">
      <alignment horizontal="left" vertical="top"/>
    </xf>
    <xf numFmtId="49" fontId="8" fillId="5" borderId="1" xfId="0" applyNumberFormat="1" applyFont="1" applyFill="1" applyBorder="1" applyAlignment="1">
      <alignment horizontal="center" vertical="center" wrapText="1"/>
    </xf>
    <xf numFmtId="49" fontId="11" fillId="3" borderId="4" xfId="0" applyNumberFormat="1" applyFont="1" applyFill="1" applyBorder="1" applyAlignment="1">
      <alignment horizontal="center" wrapText="1"/>
    </xf>
    <xf numFmtId="49" fontId="7" fillId="0" borderId="0" xfId="0" applyNumberFormat="1" applyFont="1" applyAlignment="1">
      <alignment horizontal="center" vertical="center" wrapText="1"/>
    </xf>
    <xf numFmtId="0" fontId="38" fillId="6" borderId="30" xfId="0" applyFont="1" applyFill="1" applyBorder="1" applyAlignment="1">
      <alignment horizontal="left" vertical="center"/>
    </xf>
    <xf numFmtId="0" fontId="5" fillId="4" borderId="158" xfId="0" applyFont="1" applyFill="1" applyBorder="1" applyAlignment="1">
      <alignment horizontal="left" vertical="top"/>
    </xf>
    <xf numFmtId="0" fontId="36" fillId="4" borderId="158" xfId="0" applyFont="1" applyFill="1" applyBorder="1" applyAlignment="1">
      <alignment horizontal="left" vertical="top"/>
    </xf>
    <xf numFmtId="0" fontId="36" fillId="4" borderId="0" xfId="0" applyFont="1" applyFill="1" applyAlignment="1">
      <alignment horizontal="center" vertical="center"/>
    </xf>
    <xf numFmtId="0" fontId="36" fillId="4" borderId="159" xfId="0" applyFont="1" applyFill="1" applyBorder="1" applyAlignment="1">
      <alignment horizontal="center" vertical="center"/>
    </xf>
    <xf numFmtId="0" fontId="43" fillId="31" borderId="163" xfId="0" applyFont="1" applyFill="1" applyBorder="1"/>
    <xf numFmtId="0" fontId="41" fillId="31" borderId="30" xfId="0" applyFont="1" applyFill="1" applyBorder="1"/>
    <xf numFmtId="0" fontId="39" fillId="31" borderId="30" xfId="0" applyFont="1" applyFill="1" applyBorder="1"/>
    <xf numFmtId="0" fontId="40" fillId="0" borderId="165" xfId="0" applyFont="1" applyBorder="1"/>
    <xf numFmtId="0" fontId="0" fillId="4" borderId="0" xfId="0" applyFill="1"/>
    <xf numFmtId="0" fontId="40" fillId="4" borderId="0" xfId="0" applyFont="1" applyFill="1"/>
    <xf numFmtId="0" fontId="0" fillId="4" borderId="166" xfId="0" applyFill="1" applyBorder="1"/>
    <xf numFmtId="0" fontId="44" fillId="3" borderId="165" xfId="0" applyFont="1" applyFill="1" applyBorder="1"/>
    <xf numFmtId="0" fontId="0" fillId="0" borderId="165" xfId="0" applyBorder="1"/>
    <xf numFmtId="0" fontId="45" fillId="6" borderId="168" xfId="0" applyFont="1" applyFill="1" applyBorder="1"/>
    <xf numFmtId="0" fontId="45" fillId="6" borderId="176" xfId="0" applyFont="1" applyFill="1" applyBorder="1" applyAlignment="1">
      <alignment horizontal="center"/>
    </xf>
    <xf numFmtId="0" fontId="45" fillId="6" borderId="177" xfId="0" applyFont="1" applyFill="1" applyBorder="1" applyAlignment="1">
      <alignment horizontal="center"/>
    </xf>
    <xf numFmtId="0" fontId="45" fillId="6" borderId="178" xfId="0" applyFont="1" applyFill="1" applyBorder="1" applyAlignment="1">
      <alignment horizontal="center"/>
    </xf>
    <xf numFmtId="0" fontId="0" fillId="0" borderId="179" xfId="0" applyBorder="1" applyAlignment="1">
      <alignment horizontal="center"/>
    </xf>
    <xf numFmtId="0" fontId="0" fillId="0" borderId="180" xfId="0" applyBorder="1" applyAlignment="1">
      <alignment horizontal="center"/>
    </xf>
    <xf numFmtId="0" fontId="0" fillId="0" borderId="181" xfId="0" applyBorder="1" applyAlignment="1">
      <alignment horizontal="center"/>
    </xf>
    <xf numFmtId="0" fontId="45" fillId="6" borderId="185" xfId="0" applyFont="1" applyFill="1" applyBorder="1" applyAlignment="1">
      <alignment horizontal="center"/>
    </xf>
    <xf numFmtId="0" fontId="33" fillId="2" borderId="0" xfId="0" applyFont="1" applyFill="1" applyAlignment="1">
      <alignment horizontal="center" vertical="center"/>
    </xf>
    <xf numFmtId="0" fontId="33" fillId="2" borderId="0" xfId="0" applyFont="1" applyFill="1" applyAlignment="1">
      <alignment horizontal="center" vertical="center" wrapText="1"/>
    </xf>
    <xf numFmtId="0" fontId="45" fillId="3" borderId="167" xfId="0" applyFont="1" applyFill="1" applyBorder="1" applyAlignment="1">
      <alignment horizontal="center"/>
    </xf>
    <xf numFmtId="0" fontId="45" fillId="3" borderId="182" xfId="0" applyFont="1" applyFill="1" applyBorder="1" applyAlignment="1">
      <alignment horizontal="center"/>
    </xf>
    <xf numFmtId="0" fontId="45" fillId="3" borderId="183" xfId="0" applyFont="1" applyFill="1" applyBorder="1" applyAlignment="1">
      <alignment horizontal="center"/>
    </xf>
    <xf numFmtId="0" fontId="45" fillId="3" borderId="184" xfId="0" applyFont="1" applyFill="1" applyBorder="1" applyAlignment="1">
      <alignment horizontal="center"/>
    </xf>
    <xf numFmtId="0" fontId="45" fillId="3" borderId="187" xfId="0" applyFont="1" applyFill="1" applyBorder="1" applyAlignment="1">
      <alignment horizontal="center"/>
    </xf>
    <xf numFmtId="0" fontId="0" fillId="0" borderId="186" xfId="0" applyBorder="1" applyAlignment="1">
      <alignment horizontal="center"/>
    </xf>
    <xf numFmtId="0" fontId="47" fillId="30" borderId="1" xfId="0" applyFont="1" applyFill="1" applyBorder="1" applyAlignment="1">
      <alignment horizontal="center"/>
    </xf>
    <xf numFmtId="0" fontId="46" fillId="30" borderId="1" xfId="0" applyFont="1" applyFill="1" applyBorder="1" applyAlignment="1">
      <alignment horizontal="center"/>
    </xf>
    <xf numFmtId="49" fontId="49" fillId="31" borderId="1" xfId="0" applyNumberFormat="1" applyFont="1" applyFill="1" applyBorder="1" applyAlignment="1">
      <alignment horizontal="right" vertical="center"/>
    </xf>
    <xf numFmtId="49" fontId="37" fillId="30" borderId="1" xfId="0" applyNumberFormat="1" applyFont="1" applyFill="1" applyBorder="1" applyAlignment="1" applyProtection="1">
      <alignment horizontal="left" vertical="center"/>
      <protection locked="0"/>
    </xf>
    <xf numFmtId="0" fontId="53" fillId="30" borderId="1" xfId="0" applyFont="1" applyFill="1" applyBorder="1"/>
    <xf numFmtId="2" fontId="0" fillId="0" borderId="179" xfId="0" applyNumberFormat="1" applyBorder="1" applyAlignment="1">
      <alignment horizontal="center"/>
    </xf>
    <xf numFmtId="2" fontId="0" fillId="0" borderId="180" xfId="0" applyNumberFormat="1" applyBorder="1" applyAlignment="1">
      <alignment horizontal="center"/>
    </xf>
    <xf numFmtId="2" fontId="45" fillId="3" borderId="182" xfId="0" applyNumberFormat="1" applyFont="1" applyFill="1" applyBorder="1" applyAlignment="1">
      <alignment horizontal="center"/>
    </xf>
    <xf numFmtId="2" fontId="45" fillId="3" borderId="183" xfId="0" applyNumberFormat="1" applyFont="1" applyFill="1" applyBorder="1" applyAlignment="1">
      <alignment horizontal="center"/>
    </xf>
    <xf numFmtId="0" fontId="12" fillId="0" borderId="192" xfId="0" applyFont="1" applyBorder="1" applyAlignment="1">
      <alignment horizontal="center" vertical="center"/>
    </xf>
    <xf numFmtId="49" fontId="12" fillId="0" borderId="192" xfId="0" applyNumberFormat="1" applyFont="1" applyBorder="1" applyAlignment="1">
      <alignment horizontal="center" vertical="center" wrapText="1"/>
    </xf>
    <xf numFmtId="0" fontId="12" fillId="0" borderId="192" xfId="0" applyFont="1" applyBorder="1" applyAlignment="1">
      <alignment horizontal="center" vertical="center" wrapText="1"/>
    </xf>
    <xf numFmtId="0" fontId="12" fillId="0" borderId="192" xfId="0" applyFont="1" applyBorder="1" applyAlignment="1" applyProtection="1">
      <alignment horizontal="left" vertical="center" wrapText="1"/>
      <protection locked="0"/>
    </xf>
    <xf numFmtId="0" fontId="12" fillId="0" borderId="192" xfId="0" applyFont="1" applyBorder="1" applyAlignment="1" applyProtection="1">
      <alignment horizontal="center" vertical="center" wrapText="1"/>
      <protection locked="0"/>
    </xf>
    <xf numFmtId="0" fontId="4" fillId="6" borderId="192" xfId="0" applyFont="1" applyFill="1" applyBorder="1" applyAlignment="1">
      <alignment horizontal="center"/>
    </xf>
    <xf numFmtId="0" fontId="5" fillId="6" borderId="192" xfId="0" applyFont="1" applyFill="1" applyBorder="1" applyAlignment="1">
      <alignment horizontal="center"/>
    </xf>
    <xf numFmtId="0" fontId="7" fillId="0" borderId="192" xfId="0" applyFont="1" applyBorder="1"/>
    <xf numFmtId="0" fontId="4" fillId="4" borderId="192" xfId="0" applyFont="1" applyFill="1" applyBorder="1"/>
    <xf numFmtId="0" fontId="48" fillId="3" borderId="192" xfId="0" applyFont="1" applyFill="1" applyBorder="1" applyAlignment="1">
      <alignment horizontal="center" vertical="center"/>
    </xf>
    <xf numFmtId="0" fontId="48" fillId="3" borderId="192" xfId="0" applyFont="1" applyFill="1" applyBorder="1" applyAlignment="1">
      <alignment horizontal="center" vertical="center" wrapText="1"/>
    </xf>
    <xf numFmtId="49" fontId="48" fillId="3" borderId="192" xfId="0" applyNumberFormat="1" applyFont="1" applyFill="1" applyBorder="1" applyAlignment="1">
      <alignment horizontal="center" vertical="center" wrapText="1"/>
    </xf>
    <xf numFmtId="0" fontId="48" fillId="3" borderId="192" xfId="0" applyFont="1" applyFill="1" applyBorder="1" applyAlignment="1">
      <alignment vertical="center" wrapText="1"/>
    </xf>
    <xf numFmtId="0" fontId="48" fillId="3" borderId="192" xfId="0" applyFont="1" applyFill="1" applyBorder="1" applyAlignment="1" applyProtection="1">
      <alignment horizontal="left" vertical="center" wrapText="1"/>
      <protection locked="0"/>
    </xf>
    <xf numFmtId="0" fontId="48" fillId="3" borderId="192" xfId="0" applyFont="1" applyFill="1" applyBorder="1" applyAlignment="1" applyProtection="1">
      <alignment vertical="center"/>
      <protection locked="0"/>
    </xf>
    <xf numFmtId="0" fontId="42" fillId="3" borderId="192" xfId="0" applyFont="1" applyFill="1" applyBorder="1" applyAlignment="1">
      <alignment horizontal="center"/>
    </xf>
    <xf numFmtId="0" fontId="48" fillId="3" borderId="192" xfId="0" applyFont="1" applyFill="1" applyBorder="1"/>
    <xf numFmtId="0" fontId="45" fillId="6" borderId="193" xfId="0" applyFont="1" applyFill="1" applyBorder="1" applyAlignment="1">
      <alignment horizontal="center"/>
    </xf>
    <xf numFmtId="0" fontId="45" fillId="6" borderId="194" xfId="0" applyFont="1" applyFill="1" applyBorder="1" applyAlignment="1">
      <alignment horizontal="center"/>
    </xf>
    <xf numFmtId="0" fontId="45" fillId="6" borderId="195" xfId="0" applyFont="1" applyFill="1" applyBorder="1" applyAlignment="1">
      <alignment horizontal="center"/>
    </xf>
    <xf numFmtId="49" fontId="12" fillId="0" borderId="190" xfId="0" applyNumberFormat="1" applyFont="1" applyBorder="1" applyAlignment="1">
      <alignment horizontal="center" vertical="center" wrapText="1"/>
    </xf>
    <xf numFmtId="0" fontId="12" fillId="0" borderId="190" xfId="0" applyFont="1" applyBorder="1" applyAlignment="1">
      <alignment horizontal="center" vertical="center" wrapText="1"/>
    </xf>
    <xf numFmtId="0" fontId="35" fillId="6" borderId="1" xfId="0" applyFont="1" applyFill="1" applyBorder="1" applyAlignment="1" applyProtection="1">
      <alignment horizontal="left" vertical="center"/>
      <protection locked="0"/>
    </xf>
    <xf numFmtId="0" fontId="55" fillId="0" borderId="192" xfId="0" applyFont="1" applyBorder="1" applyAlignment="1">
      <alignment horizontal="center" vertical="center"/>
    </xf>
    <xf numFmtId="0" fontId="55" fillId="0" borderId="191" xfId="0" applyFont="1" applyBorder="1" applyAlignment="1">
      <alignment horizontal="center" vertical="center"/>
    </xf>
    <xf numFmtId="0" fontId="55" fillId="0" borderId="196" xfId="0" applyFont="1" applyBorder="1" applyAlignment="1">
      <alignment horizontal="center" vertical="center"/>
    </xf>
    <xf numFmtId="0" fontId="54" fillId="0" borderId="169" xfId="1" applyFont="1" applyBorder="1" applyAlignment="1">
      <alignment horizontal="left" vertical="center" wrapText="1"/>
    </xf>
    <xf numFmtId="0" fontId="12" fillId="0" borderId="169" xfId="1" applyFont="1" applyBorder="1" applyAlignment="1">
      <alignment horizontal="left" vertical="center" wrapText="1"/>
    </xf>
    <xf numFmtId="0" fontId="12" fillId="0" borderId="190" xfId="1" applyFont="1" applyBorder="1" applyAlignment="1">
      <alignment horizontal="left" vertical="center" wrapText="1"/>
    </xf>
    <xf numFmtId="0" fontId="50" fillId="6" borderId="197" xfId="0" applyFont="1" applyFill="1" applyBorder="1" applyAlignment="1">
      <alignment horizontal="left" vertical="top"/>
    </xf>
    <xf numFmtId="0" fontId="50" fillId="6" borderId="198" xfId="0" applyFont="1" applyFill="1" applyBorder="1" applyAlignment="1">
      <alignment horizontal="left" vertical="center"/>
    </xf>
    <xf numFmtId="0" fontId="50" fillId="6" borderId="199" xfId="0" applyFont="1" applyFill="1" applyBorder="1" applyAlignment="1">
      <alignment horizontal="left" vertical="center"/>
    </xf>
    <xf numFmtId="0" fontId="8" fillId="5" borderId="200" xfId="0" applyFont="1" applyFill="1" applyBorder="1" applyAlignment="1">
      <alignment horizontal="center" vertical="center" wrapText="1"/>
    </xf>
    <xf numFmtId="0" fontId="54" fillId="0" borderId="171" xfId="0" applyFont="1" applyBorder="1" applyAlignment="1">
      <alignment wrapText="1"/>
    </xf>
    <xf numFmtId="0" fontId="54" fillId="0" borderId="192" xfId="0" applyFont="1" applyBorder="1" applyAlignment="1">
      <alignment horizontal="left" vertical="center" wrapText="1"/>
    </xf>
    <xf numFmtId="49" fontId="35" fillId="0" borderId="192" xfId="0" applyNumberFormat="1" applyFont="1" applyBorder="1" applyAlignment="1">
      <alignment horizontal="center" vertical="center" wrapText="1"/>
    </xf>
    <xf numFmtId="0" fontId="35" fillId="0" borderId="192" xfId="0" applyFont="1" applyBorder="1" applyAlignment="1">
      <alignment horizontal="center" vertical="center" wrapText="1"/>
    </xf>
    <xf numFmtId="0" fontId="4" fillId="0" borderId="191" xfId="0" applyFont="1" applyBorder="1" applyProtection="1">
      <protection locked="0"/>
    </xf>
    <xf numFmtId="49" fontId="12" fillId="0" borderId="191" xfId="0" applyNumberFormat="1" applyFont="1" applyBorder="1" applyAlignment="1">
      <alignment horizontal="center" vertical="center" wrapText="1"/>
    </xf>
    <xf numFmtId="0" fontId="12" fillId="0" borderId="191" xfId="0" applyFont="1" applyBorder="1" applyAlignment="1">
      <alignment horizontal="center" vertical="center" wrapText="1"/>
    </xf>
    <xf numFmtId="0" fontId="12" fillId="0" borderId="169" xfId="0" applyFont="1" applyBorder="1" applyAlignment="1">
      <alignment horizontal="center" vertical="center"/>
    </xf>
    <xf numFmtId="0" fontId="12" fillId="0" borderId="171" xfId="0" applyFont="1" applyBorder="1" applyAlignment="1" applyProtection="1">
      <alignment horizontal="left" vertical="center" wrapText="1"/>
      <protection locked="0"/>
    </xf>
    <xf numFmtId="0" fontId="55" fillId="0" borderId="190" xfId="0" applyFont="1" applyBorder="1" applyAlignment="1">
      <alignment horizontal="center" vertical="center"/>
    </xf>
    <xf numFmtId="0" fontId="12" fillId="0" borderId="201" xfId="1" applyFont="1" applyBorder="1" applyAlignment="1">
      <alignment horizontal="left" vertical="center" wrapText="1"/>
    </xf>
    <xf numFmtId="0" fontId="55" fillId="0" borderId="202" xfId="0" applyFont="1" applyBorder="1" applyAlignment="1">
      <alignment horizontal="center" vertical="center"/>
    </xf>
    <xf numFmtId="49" fontId="12" fillId="0" borderId="202" xfId="0" applyNumberFormat="1" applyFont="1" applyBorder="1" applyAlignment="1">
      <alignment horizontal="center" vertical="center" wrapText="1"/>
    </xf>
    <xf numFmtId="0" fontId="12" fillId="0" borderId="202" xfId="0" applyFont="1" applyBorder="1" applyAlignment="1">
      <alignment horizontal="center" vertical="center" wrapText="1"/>
    </xf>
    <xf numFmtId="0" fontId="12" fillId="0" borderId="3" xfId="1" applyFont="1" applyBorder="1" applyAlignment="1">
      <alignment horizontal="left" vertical="center" wrapText="1"/>
    </xf>
    <xf numFmtId="0" fontId="54" fillId="0" borderId="190" xfId="0" applyFont="1" applyBorder="1" applyAlignment="1">
      <alignment horizontal="center" vertical="center"/>
    </xf>
    <xf numFmtId="49" fontId="54" fillId="0" borderId="192" xfId="0" applyNumberFormat="1" applyFont="1" applyBorder="1" applyAlignment="1">
      <alignment horizontal="center" vertical="center" wrapText="1"/>
    </xf>
    <xf numFmtId="0" fontId="54" fillId="0" borderId="192" xfId="0" applyFont="1" applyBorder="1" applyAlignment="1">
      <alignment horizontal="center" vertical="center" wrapText="1"/>
    </xf>
    <xf numFmtId="0" fontId="54" fillId="0" borderId="190" xfId="1" applyFont="1" applyBorder="1" applyAlignment="1">
      <alignment horizontal="left" vertical="center" wrapText="1"/>
    </xf>
    <xf numFmtId="0" fontId="5" fillId="4" borderId="158" xfId="0" applyFont="1" applyFill="1" applyBorder="1" applyAlignment="1">
      <alignment horizontal="left" vertical="top" wrapText="1"/>
    </xf>
    <xf numFmtId="0" fontId="0" fillId="0" borderId="0" xfId="0"/>
    <xf numFmtId="0" fontId="0" fillId="0" borderId="159" xfId="0" applyBorder="1"/>
    <xf numFmtId="0" fontId="0" fillId="0" borderId="158" xfId="0" applyBorder="1"/>
    <xf numFmtId="0" fontId="0" fillId="0" borderId="160" xfId="0" applyBorder="1"/>
    <xf numFmtId="0" fontId="0" fillId="0" borderId="161" xfId="0" applyBorder="1"/>
    <xf numFmtId="0" fontId="0" fillId="0" borderId="162" xfId="0" applyBorder="1"/>
    <xf numFmtId="0" fontId="52" fillId="30" borderId="188" xfId="0" applyFont="1" applyFill="1" applyBorder="1" applyAlignment="1" applyProtection="1">
      <alignment horizontal="right" vertical="center"/>
      <protection locked="0"/>
    </xf>
    <xf numFmtId="0" fontId="0" fillId="0" borderId="189"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51" fillId="31" borderId="30" xfId="0" applyFont="1" applyFill="1" applyBorder="1" applyAlignment="1">
      <alignment horizontal="right"/>
    </xf>
    <xf numFmtId="0" fontId="42" fillId="0" borderId="30" xfId="0" applyFont="1" applyBorder="1" applyAlignment="1">
      <alignment horizontal="right"/>
    </xf>
    <xf numFmtId="0" fontId="42" fillId="0" borderId="164" xfId="0" applyFont="1" applyBorder="1" applyAlignment="1">
      <alignment horizontal="right"/>
    </xf>
    <xf numFmtId="0" fontId="44" fillId="3" borderId="173" xfId="0" applyFont="1" applyFill="1" applyBorder="1" applyAlignment="1">
      <alignment horizontal="center" wrapText="1"/>
    </xf>
    <xf numFmtId="0" fontId="0" fillId="0" borderId="174" xfId="0" applyBorder="1" applyAlignment="1">
      <alignment horizontal="center" wrapText="1"/>
    </xf>
    <xf numFmtId="0" fontId="0" fillId="0" borderId="175" xfId="0" applyBorder="1" applyAlignment="1">
      <alignment horizontal="center" wrapText="1"/>
    </xf>
    <xf numFmtId="0" fontId="44" fillId="3" borderId="169" xfId="0" applyFont="1" applyFill="1" applyBorder="1" applyAlignment="1">
      <alignment horizontal="center" wrapText="1"/>
    </xf>
    <xf numFmtId="0" fontId="0" fillId="0" borderId="170" xfId="0" applyBorder="1" applyAlignment="1">
      <alignment horizontal="center" wrapText="1"/>
    </xf>
    <xf numFmtId="0" fontId="0" fillId="0" borderId="171" xfId="0" applyBorder="1" applyAlignment="1">
      <alignment horizontal="center" wrapText="1"/>
    </xf>
    <xf numFmtId="0" fontId="0" fillId="0" borderId="172" xfId="0" applyBorder="1" applyAlignment="1">
      <alignment horizontal="center" wrapText="1"/>
    </xf>
  </cellXfs>
  <cellStyles count="2776">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10" xfId="93" xr:uid="{00000000-0005-0000-0000-000019000000}"/>
    <cellStyle name="Calculation 10 10" xfId="838" xr:uid="{00000000-0005-0000-0000-00001A000000}"/>
    <cellStyle name="Calculation 10 11" xfId="918" xr:uid="{00000000-0005-0000-0000-00001B000000}"/>
    <cellStyle name="Calculation 10 12" xfId="1002" xr:uid="{00000000-0005-0000-0000-00001C000000}"/>
    <cellStyle name="Calculation 10 13" xfId="1080" xr:uid="{00000000-0005-0000-0000-00001D000000}"/>
    <cellStyle name="Calculation 10 14" xfId="1159" xr:uid="{00000000-0005-0000-0000-00001E000000}"/>
    <cellStyle name="Calculation 10 15" xfId="1234" xr:uid="{00000000-0005-0000-0000-00001F000000}"/>
    <cellStyle name="Calculation 10 16" xfId="1312" xr:uid="{00000000-0005-0000-0000-000020000000}"/>
    <cellStyle name="Calculation 10 17" xfId="1393" xr:uid="{00000000-0005-0000-0000-000021000000}"/>
    <cellStyle name="Calculation 10 18" xfId="1471" xr:uid="{00000000-0005-0000-0000-000022000000}"/>
    <cellStyle name="Calculation 10 19" xfId="1550" xr:uid="{00000000-0005-0000-0000-000023000000}"/>
    <cellStyle name="Calculation 10 2" xfId="223" xr:uid="{00000000-0005-0000-0000-000024000000}"/>
    <cellStyle name="Calculation 10 20" xfId="1628" xr:uid="{00000000-0005-0000-0000-000025000000}"/>
    <cellStyle name="Calculation 10 21" xfId="1700" xr:uid="{00000000-0005-0000-0000-000026000000}"/>
    <cellStyle name="Calculation 10 22" xfId="1773" xr:uid="{00000000-0005-0000-0000-000027000000}"/>
    <cellStyle name="Calculation 10 23" xfId="1901" xr:uid="{00000000-0005-0000-0000-000028000000}"/>
    <cellStyle name="Calculation 10 24" xfId="2007" xr:uid="{00000000-0005-0000-0000-000029000000}"/>
    <cellStyle name="Calculation 10 25" xfId="2099" xr:uid="{00000000-0005-0000-0000-00002A000000}"/>
    <cellStyle name="Calculation 10 26" xfId="2203" xr:uid="{00000000-0005-0000-0000-00002B000000}"/>
    <cellStyle name="Calculation 10 27" xfId="2239" xr:uid="{00000000-0005-0000-0000-00002C000000}"/>
    <cellStyle name="Calculation 10 28" xfId="2246" xr:uid="{00000000-0005-0000-0000-00002D000000}"/>
    <cellStyle name="Calculation 10 29" xfId="2449" xr:uid="{00000000-0005-0000-0000-00002E000000}"/>
    <cellStyle name="Calculation 10 3" xfId="271" xr:uid="{00000000-0005-0000-0000-00002F000000}"/>
    <cellStyle name="Calculation 10 30" xfId="2529" xr:uid="{00000000-0005-0000-0000-000030000000}"/>
    <cellStyle name="Calculation 10 31" xfId="2610" xr:uid="{00000000-0005-0000-0000-000031000000}"/>
    <cellStyle name="Calculation 10 32" xfId="2346" xr:uid="{00000000-0005-0000-0000-000032000000}"/>
    <cellStyle name="Calculation 10 33" xfId="2735" xr:uid="{00000000-0005-0000-0000-000033000000}"/>
    <cellStyle name="Calculation 10 4" xfId="42" xr:uid="{00000000-0005-0000-0000-000034000000}"/>
    <cellStyle name="Calculation 10 5" xfId="179" xr:uid="{00000000-0005-0000-0000-000035000000}"/>
    <cellStyle name="Calculation 10 6" xfId="435" xr:uid="{00000000-0005-0000-0000-000036000000}"/>
    <cellStyle name="Calculation 10 7" xfId="598" xr:uid="{00000000-0005-0000-0000-000037000000}"/>
    <cellStyle name="Calculation 10 8" xfId="678" xr:uid="{00000000-0005-0000-0000-000038000000}"/>
    <cellStyle name="Calculation 10 9" xfId="757" xr:uid="{00000000-0005-0000-0000-000039000000}"/>
    <cellStyle name="Calculation 11" xfId="113" xr:uid="{00000000-0005-0000-0000-00003A000000}"/>
    <cellStyle name="Calculation 11 10" xfId="858" xr:uid="{00000000-0005-0000-0000-00003B000000}"/>
    <cellStyle name="Calculation 11 11" xfId="938" xr:uid="{00000000-0005-0000-0000-00003C000000}"/>
    <cellStyle name="Calculation 11 12" xfId="1021" xr:uid="{00000000-0005-0000-0000-00003D000000}"/>
    <cellStyle name="Calculation 11 13" xfId="1100" xr:uid="{00000000-0005-0000-0000-00003E000000}"/>
    <cellStyle name="Calculation 11 14" xfId="1177" xr:uid="{00000000-0005-0000-0000-00003F000000}"/>
    <cellStyle name="Calculation 11 15" xfId="1253" xr:uid="{00000000-0005-0000-0000-000040000000}"/>
    <cellStyle name="Calculation 11 16" xfId="1331" xr:uid="{00000000-0005-0000-0000-000041000000}"/>
    <cellStyle name="Calculation 11 17" xfId="1412" xr:uid="{00000000-0005-0000-0000-000042000000}"/>
    <cellStyle name="Calculation 11 18" xfId="1490" xr:uid="{00000000-0005-0000-0000-000043000000}"/>
    <cellStyle name="Calculation 11 19" xfId="1569" xr:uid="{00000000-0005-0000-0000-000044000000}"/>
    <cellStyle name="Calculation 11 2" xfId="243" xr:uid="{00000000-0005-0000-0000-000045000000}"/>
    <cellStyle name="Calculation 11 20" xfId="1646" xr:uid="{00000000-0005-0000-0000-000046000000}"/>
    <cellStyle name="Calculation 11 21" xfId="1718" xr:uid="{00000000-0005-0000-0000-000047000000}"/>
    <cellStyle name="Calculation 11 22" xfId="1791" xr:uid="{00000000-0005-0000-0000-000048000000}"/>
    <cellStyle name="Calculation 11 23" xfId="1921" xr:uid="{00000000-0005-0000-0000-000049000000}"/>
    <cellStyle name="Calculation 11 24" xfId="2026" xr:uid="{00000000-0005-0000-0000-00004A000000}"/>
    <cellStyle name="Calculation 11 25" xfId="2117" xr:uid="{00000000-0005-0000-0000-00004B000000}"/>
    <cellStyle name="Calculation 11 26" xfId="2145" xr:uid="{00000000-0005-0000-0000-00004C000000}"/>
    <cellStyle name="Calculation 11 27" xfId="2154" xr:uid="{00000000-0005-0000-0000-00004D000000}"/>
    <cellStyle name="Calculation 11 28" xfId="2388" xr:uid="{00000000-0005-0000-0000-00004E000000}"/>
    <cellStyle name="Calculation 11 29" xfId="2469" xr:uid="{00000000-0005-0000-0000-00004F000000}"/>
    <cellStyle name="Calculation 11 3" xfId="143" xr:uid="{00000000-0005-0000-0000-000050000000}"/>
    <cellStyle name="Calculation 11 30" xfId="2547" xr:uid="{00000000-0005-0000-0000-000051000000}"/>
    <cellStyle name="Calculation 11 31" xfId="2630" xr:uid="{00000000-0005-0000-0000-000052000000}"/>
    <cellStyle name="Calculation 11 32" xfId="2677" xr:uid="{00000000-0005-0000-0000-000053000000}"/>
    <cellStyle name="Calculation 11 33" xfId="2753" xr:uid="{00000000-0005-0000-0000-000054000000}"/>
    <cellStyle name="Calculation 11 4" xfId="396" xr:uid="{00000000-0005-0000-0000-000055000000}"/>
    <cellStyle name="Calculation 11 5" xfId="374" xr:uid="{00000000-0005-0000-0000-000056000000}"/>
    <cellStyle name="Calculation 11 6" xfId="558" xr:uid="{00000000-0005-0000-0000-000057000000}"/>
    <cellStyle name="Calculation 11 7" xfId="618" xr:uid="{00000000-0005-0000-0000-000058000000}"/>
    <cellStyle name="Calculation 11 8" xfId="698" xr:uid="{00000000-0005-0000-0000-000059000000}"/>
    <cellStyle name="Calculation 11 9" xfId="777" xr:uid="{00000000-0005-0000-0000-00005A000000}"/>
    <cellStyle name="Calculation 12" xfId="127" xr:uid="{00000000-0005-0000-0000-00005B000000}"/>
    <cellStyle name="Calculation 12 10" xfId="872" xr:uid="{00000000-0005-0000-0000-00005C000000}"/>
    <cellStyle name="Calculation 12 11" xfId="951" xr:uid="{00000000-0005-0000-0000-00005D000000}"/>
    <cellStyle name="Calculation 12 12" xfId="1034" xr:uid="{00000000-0005-0000-0000-00005E000000}"/>
    <cellStyle name="Calculation 12 13" xfId="1113" xr:uid="{00000000-0005-0000-0000-00005F000000}"/>
    <cellStyle name="Calculation 12 14" xfId="1190" xr:uid="{00000000-0005-0000-0000-000060000000}"/>
    <cellStyle name="Calculation 12 15" xfId="1266" xr:uid="{00000000-0005-0000-0000-000061000000}"/>
    <cellStyle name="Calculation 12 16" xfId="1344" xr:uid="{00000000-0005-0000-0000-000062000000}"/>
    <cellStyle name="Calculation 12 17" xfId="1425" xr:uid="{00000000-0005-0000-0000-000063000000}"/>
    <cellStyle name="Calculation 12 18" xfId="1503" xr:uid="{00000000-0005-0000-0000-000064000000}"/>
    <cellStyle name="Calculation 12 19" xfId="1582" xr:uid="{00000000-0005-0000-0000-000065000000}"/>
    <cellStyle name="Calculation 12 2" xfId="257" xr:uid="{00000000-0005-0000-0000-000066000000}"/>
    <cellStyle name="Calculation 12 20" xfId="1660" xr:uid="{00000000-0005-0000-0000-000067000000}"/>
    <cellStyle name="Calculation 12 21" xfId="1730" xr:uid="{00000000-0005-0000-0000-000068000000}"/>
    <cellStyle name="Calculation 12 22" xfId="1803" xr:uid="{00000000-0005-0000-0000-000069000000}"/>
    <cellStyle name="Calculation 12 23" xfId="1935" xr:uid="{00000000-0005-0000-0000-00006A000000}"/>
    <cellStyle name="Calculation 12 24" xfId="1986" xr:uid="{00000000-0005-0000-0000-00006B000000}"/>
    <cellStyle name="Calculation 12 25" xfId="2131" xr:uid="{00000000-0005-0000-0000-00006C000000}"/>
    <cellStyle name="Calculation 12 26" xfId="2146" xr:uid="{00000000-0005-0000-0000-00006D000000}"/>
    <cellStyle name="Calculation 12 27" xfId="2074" xr:uid="{00000000-0005-0000-0000-00006E000000}"/>
    <cellStyle name="Calculation 12 28" xfId="2402" xr:uid="{00000000-0005-0000-0000-00006F000000}"/>
    <cellStyle name="Calculation 12 29" xfId="2483" xr:uid="{00000000-0005-0000-0000-000070000000}"/>
    <cellStyle name="Calculation 12 3" xfId="292" xr:uid="{00000000-0005-0000-0000-000071000000}"/>
    <cellStyle name="Calculation 12 30" xfId="2560" xr:uid="{00000000-0005-0000-0000-000072000000}"/>
    <cellStyle name="Calculation 12 31" xfId="2644" xr:uid="{00000000-0005-0000-0000-000073000000}"/>
    <cellStyle name="Calculation 12 32" xfId="2586" xr:uid="{00000000-0005-0000-0000-000074000000}"/>
    <cellStyle name="Calculation 12 33" xfId="2765" xr:uid="{00000000-0005-0000-0000-000075000000}"/>
    <cellStyle name="Calculation 12 4" xfId="393" xr:uid="{00000000-0005-0000-0000-000076000000}"/>
    <cellStyle name="Calculation 12 5" xfId="199" xr:uid="{00000000-0005-0000-0000-000077000000}"/>
    <cellStyle name="Calculation 12 6" xfId="522" xr:uid="{00000000-0005-0000-0000-000078000000}"/>
    <cellStyle name="Calculation 12 7" xfId="631" xr:uid="{00000000-0005-0000-0000-000079000000}"/>
    <cellStyle name="Calculation 12 8" xfId="712" xr:uid="{00000000-0005-0000-0000-00007A000000}"/>
    <cellStyle name="Calculation 12 9" xfId="791" xr:uid="{00000000-0005-0000-0000-00007B000000}"/>
    <cellStyle name="Calculation 13" xfId="126" xr:uid="{00000000-0005-0000-0000-00007C000000}"/>
    <cellStyle name="Calculation 13 10" xfId="871" xr:uid="{00000000-0005-0000-0000-00007D000000}"/>
    <cellStyle name="Calculation 13 11" xfId="950" xr:uid="{00000000-0005-0000-0000-00007E000000}"/>
    <cellStyle name="Calculation 13 12" xfId="1033" xr:uid="{00000000-0005-0000-0000-00007F000000}"/>
    <cellStyle name="Calculation 13 13" xfId="1112" xr:uid="{00000000-0005-0000-0000-000080000000}"/>
    <cellStyle name="Calculation 13 14" xfId="1189" xr:uid="{00000000-0005-0000-0000-000081000000}"/>
    <cellStyle name="Calculation 13 15" xfId="1265" xr:uid="{00000000-0005-0000-0000-000082000000}"/>
    <cellStyle name="Calculation 13 16" xfId="1343" xr:uid="{00000000-0005-0000-0000-000083000000}"/>
    <cellStyle name="Calculation 13 17" xfId="1424" xr:uid="{00000000-0005-0000-0000-000084000000}"/>
    <cellStyle name="Calculation 13 18" xfId="1502" xr:uid="{00000000-0005-0000-0000-000085000000}"/>
    <cellStyle name="Calculation 13 19" xfId="1581" xr:uid="{00000000-0005-0000-0000-000086000000}"/>
    <cellStyle name="Calculation 13 2" xfId="256" xr:uid="{00000000-0005-0000-0000-000087000000}"/>
    <cellStyle name="Calculation 13 20" xfId="1659" xr:uid="{00000000-0005-0000-0000-000088000000}"/>
    <cellStyle name="Calculation 13 21" xfId="1729" xr:uid="{00000000-0005-0000-0000-000089000000}"/>
    <cellStyle name="Calculation 13 22" xfId="1802" xr:uid="{00000000-0005-0000-0000-00008A000000}"/>
    <cellStyle name="Calculation 13 23" xfId="1934" xr:uid="{00000000-0005-0000-0000-00008B000000}"/>
    <cellStyle name="Calculation 13 24" xfId="1844" xr:uid="{00000000-0005-0000-0000-00008C000000}"/>
    <cellStyle name="Calculation 13 25" xfId="2130" xr:uid="{00000000-0005-0000-0000-00008D000000}"/>
    <cellStyle name="Calculation 13 26" xfId="2149" xr:uid="{00000000-0005-0000-0000-00008E000000}"/>
    <cellStyle name="Calculation 13 27" xfId="2210" xr:uid="{00000000-0005-0000-0000-00008F000000}"/>
    <cellStyle name="Calculation 13 28" xfId="2401" xr:uid="{00000000-0005-0000-0000-000090000000}"/>
    <cellStyle name="Calculation 13 29" xfId="2482" xr:uid="{00000000-0005-0000-0000-000091000000}"/>
    <cellStyle name="Calculation 13 3" xfId="334" xr:uid="{00000000-0005-0000-0000-000092000000}"/>
    <cellStyle name="Calculation 13 30" xfId="2559" xr:uid="{00000000-0005-0000-0000-000093000000}"/>
    <cellStyle name="Calculation 13 31" xfId="2643" xr:uid="{00000000-0005-0000-0000-000094000000}"/>
    <cellStyle name="Calculation 13 32" xfId="2289" xr:uid="{00000000-0005-0000-0000-000095000000}"/>
    <cellStyle name="Calculation 13 33" xfId="2764" xr:uid="{00000000-0005-0000-0000-000096000000}"/>
    <cellStyle name="Calculation 13 4" xfId="397" xr:uid="{00000000-0005-0000-0000-000097000000}"/>
    <cellStyle name="Calculation 13 5" xfId="50" xr:uid="{00000000-0005-0000-0000-000098000000}"/>
    <cellStyle name="Calculation 13 6" xfId="525" xr:uid="{00000000-0005-0000-0000-000099000000}"/>
    <cellStyle name="Calculation 13 7" xfId="630" xr:uid="{00000000-0005-0000-0000-00009A000000}"/>
    <cellStyle name="Calculation 13 8" xfId="711" xr:uid="{00000000-0005-0000-0000-00009B000000}"/>
    <cellStyle name="Calculation 13 9" xfId="790" xr:uid="{00000000-0005-0000-0000-00009C000000}"/>
    <cellStyle name="Calculation 14" xfId="29" xr:uid="{00000000-0005-0000-0000-00009D000000}"/>
    <cellStyle name="Calculation 15" xfId="161" xr:uid="{00000000-0005-0000-0000-00009E000000}"/>
    <cellStyle name="Calculation 16" xfId="313" xr:uid="{00000000-0005-0000-0000-00009F000000}"/>
    <cellStyle name="Calculation 17" xfId="544" xr:uid="{00000000-0005-0000-0000-0000A0000000}"/>
    <cellStyle name="Calculation 18" xfId="515" xr:uid="{00000000-0005-0000-0000-0000A1000000}"/>
    <cellStyle name="Calculation 19" xfId="509" xr:uid="{00000000-0005-0000-0000-0000A2000000}"/>
    <cellStyle name="Calculation 2" xfId="57" xr:uid="{00000000-0005-0000-0000-0000A3000000}"/>
    <cellStyle name="Calculation 2 10" xfId="720" xr:uid="{00000000-0005-0000-0000-0000A4000000}"/>
    <cellStyle name="Calculation 2 11" xfId="803" xr:uid="{00000000-0005-0000-0000-0000A5000000}"/>
    <cellStyle name="Calculation 2 12" xfId="966" xr:uid="{00000000-0005-0000-0000-0000A6000000}"/>
    <cellStyle name="Calculation 2 13" xfId="893" xr:uid="{00000000-0005-0000-0000-0000A7000000}"/>
    <cellStyle name="Calculation 2 14" xfId="814" xr:uid="{00000000-0005-0000-0000-0000A8000000}"/>
    <cellStyle name="Calculation 2 15" xfId="1125" xr:uid="{00000000-0005-0000-0000-0000A9000000}"/>
    <cellStyle name="Calculation 2 16" xfId="978" xr:uid="{00000000-0005-0000-0000-0000AA000000}"/>
    <cellStyle name="Calculation 2 17" xfId="1358" xr:uid="{00000000-0005-0000-0000-0000AB000000}"/>
    <cellStyle name="Calculation 2 18" xfId="1306" xr:uid="{00000000-0005-0000-0000-0000AC000000}"/>
    <cellStyle name="Calculation 2 19" xfId="1517" xr:uid="{00000000-0005-0000-0000-0000AD000000}"/>
    <cellStyle name="Calculation 2 2" xfId="187" xr:uid="{00000000-0005-0000-0000-0000AE000000}"/>
    <cellStyle name="Calculation 2 20" xfId="1465" xr:uid="{00000000-0005-0000-0000-0000AF000000}"/>
    <cellStyle name="Calculation 2 21" xfId="1594" xr:uid="{00000000-0005-0000-0000-0000B0000000}"/>
    <cellStyle name="Calculation 2 22" xfId="1741" xr:uid="{00000000-0005-0000-0000-0000B1000000}"/>
    <cellStyle name="Calculation 2 23" xfId="1865" xr:uid="{00000000-0005-0000-0000-0000B2000000}"/>
    <cellStyle name="Calculation 2 24" xfId="2063" xr:uid="{00000000-0005-0000-0000-0000B3000000}"/>
    <cellStyle name="Calculation 2 25" xfId="1968" xr:uid="{00000000-0005-0000-0000-0000B4000000}"/>
    <cellStyle name="Calculation 2 26" xfId="1997" xr:uid="{00000000-0005-0000-0000-0000B5000000}"/>
    <cellStyle name="Calculation 2 27" xfId="2296" xr:uid="{00000000-0005-0000-0000-0000B6000000}"/>
    <cellStyle name="Calculation 2 28" xfId="2322" xr:uid="{00000000-0005-0000-0000-0000B7000000}"/>
    <cellStyle name="Calculation 2 29" xfId="2354" xr:uid="{00000000-0005-0000-0000-0000B8000000}"/>
    <cellStyle name="Calculation 2 3" xfId="337" xr:uid="{00000000-0005-0000-0000-0000B9000000}"/>
    <cellStyle name="Calculation 2 30" xfId="2267" xr:uid="{00000000-0005-0000-0000-0000BA000000}"/>
    <cellStyle name="Calculation 2 31" xfId="2574" xr:uid="{00000000-0005-0000-0000-0000BB000000}"/>
    <cellStyle name="Calculation 2 32" xfId="2690" xr:uid="{00000000-0005-0000-0000-0000BC000000}"/>
    <cellStyle name="Calculation 2 33" xfId="2676" xr:uid="{00000000-0005-0000-0000-0000BD000000}"/>
    <cellStyle name="Calculation 2 4" xfId="423" xr:uid="{00000000-0005-0000-0000-0000BE000000}"/>
    <cellStyle name="Calculation 2 5" xfId="472" xr:uid="{00000000-0005-0000-0000-0000BF000000}"/>
    <cellStyle name="Calculation 2 6" xfId="571" xr:uid="{00000000-0005-0000-0000-0000C0000000}"/>
    <cellStyle name="Calculation 2 7" xfId="498" xr:uid="{00000000-0005-0000-0000-0000C1000000}"/>
    <cellStyle name="Calculation 2 8" xfId="574" xr:uid="{00000000-0005-0000-0000-0000C2000000}"/>
    <cellStyle name="Calculation 2 9" xfId="723" xr:uid="{00000000-0005-0000-0000-0000C3000000}"/>
    <cellStyle name="Calculation 20" xfId="588" xr:uid="{00000000-0005-0000-0000-0000C4000000}"/>
    <cellStyle name="Calculation 21" xfId="477" xr:uid="{00000000-0005-0000-0000-0000C5000000}"/>
    <cellStyle name="Calculation 22" xfId="587" xr:uid="{00000000-0005-0000-0000-0000C6000000}"/>
    <cellStyle name="Calculation 23" xfId="1044" xr:uid="{00000000-0005-0000-0000-0000C7000000}"/>
    <cellStyle name="Calculation 24" xfId="880" xr:uid="{00000000-0005-0000-0000-0000C8000000}"/>
    <cellStyle name="Calculation 25" xfId="867" xr:uid="{00000000-0005-0000-0000-0000C9000000}"/>
    <cellStyle name="Calculation 26" xfId="1838" xr:uid="{00000000-0005-0000-0000-0000CA000000}"/>
    <cellStyle name="Calculation 27" xfId="2012" xr:uid="{00000000-0005-0000-0000-0000CB000000}"/>
    <cellStyle name="Calculation 28" xfId="1977" xr:uid="{00000000-0005-0000-0000-0000CC000000}"/>
    <cellStyle name="Calculation 29" xfId="2006" xr:uid="{00000000-0005-0000-0000-0000CD000000}"/>
    <cellStyle name="Calculation 3" xfId="67" xr:uid="{00000000-0005-0000-0000-0000CE000000}"/>
    <cellStyle name="Calculation 3 10" xfId="813" xr:uid="{00000000-0005-0000-0000-0000CF000000}"/>
    <cellStyle name="Calculation 3 11" xfId="892" xr:uid="{00000000-0005-0000-0000-0000D0000000}"/>
    <cellStyle name="Calculation 3 12" xfId="976" xr:uid="{00000000-0005-0000-0000-0000D1000000}"/>
    <cellStyle name="Calculation 3 13" xfId="1054" xr:uid="{00000000-0005-0000-0000-0000D2000000}"/>
    <cellStyle name="Calculation 3 14" xfId="1135" xr:uid="{00000000-0005-0000-0000-0000D3000000}"/>
    <cellStyle name="Calculation 3 15" xfId="1209" xr:uid="{00000000-0005-0000-0000-0000D4000000}"/>
    <cellStyle name="Calculation 3 16" xfId="1287" xr:uid="{00000000-0005-0000-0000-0000D5000000}"/>
    <cellStyle name="Calculation 3 17" xfId="1368" xr:uid="{00000000-0005-0000-0000-0000D6000000}"/>
    <cellStyle name="Calculation 3 18" xfId="1446" xr:uid="{00000000-0005-0000-0000-0000D7000000}"/>
    <cellStyle name="Calculation 3 19" xfId="1527" xr:uid="{00000000-0005-0000-0000-0000D8000000}"/>
    <cellStyle name="Calculation 3 2" xfId="197" xr:uid="{00000000-0005-0000-0000-0000D9000000}"/>
    <cellStyle name="Calculation 3 20" xfId="1604" xr:uid="{00000000-0005-0000-0000-0000DA000000}"/>
    <cellStyle name="Calculation 3 21" xfId="1678" xr:uid="{00000000-0005-0000-0000-0000DB000000}"/>
    <cellStyle name="Calculation 3 22" xfId="1751" xr:uid="{00000000-0005-0000-0000-0000DC000000}"/>
    <cellStyle name="Calculation 3 23" xfId="1875" xr:uid="{00000000-0005-0000-0000-0000DD000000}"/>
    <cellStyle name="Calculation 3 24" xfId="1964" xr:uid="{00000000-0005-0000-0000-0000DE000000}"/>
    <cellStyle name="Calculation 3 25" xfId="2073" xr:uid="{00000000-0005-0000-0000-0000DF000000}"/>
    <cellStyle name="Calculation 3 26" xfId="2169" xr:uid="{00000000-0005-0000-0000-0000E0000000}"/>
    <cellStyle name="Calculation 3 27" xfId="2158" xr:uid="{00000000-0005-0000-0000-0000E1000000}"/>
    <cellStyle name="Calculation 3 28" xfId="2259" xr:uid="{00000000-0005-0000-0000-0000E2000000}"/>
    <cellStyle name="Calculation 3 29" xfId="2424" xr:uid="{00000000-0005-0000-0000-0000E3000000}"/>
    <cellStyle name="Calculation 3 3" xfId="357" xr:uid="{00000000-0005-0000-0000-0000E4000000}"/>
    <cellStyle name="Calculation 3 30" xfId="2504" xr:uid="{00000000-0005-0000-0000-0000E5000000}"/>
    <cellStyle name="Calculation 3 31" xfId="2584" xr:uid="{00000000-0005-0000-0000-0000E6000000}"/>
    <cellStyle name="Calculation 3 32" xfId="2704" xr:uid="{00000000-0005-0000-0000-0000E7000000}"/>
    <cellStyle name="Calculation 3 33" xfId="2713" xr:uid="{00000000-0005-0000-0000-0000E8000000}"/>
    <cellStyle name="Calculation 3 4" xfId="146" xr:uid="{00000000-0005-0000-0000-0000E9000000}"/>
    <cellStyle name="Calculation 3 5" xfId="493" xr:uid="{00000000-0005-0000-0000-0000EA000000}"/>
    <cellStyle name="Calculation 3 6" xfId="445" xr:uid="{00000000-0005-0000-0000-0000EB000000}"/>
    <cellStyle name="Calculation 3 7" xfId="564" xr:uid="{00000000-0005-0000-0000-0000EC000000}"/>
    <cellStyle name="Calculation 3 8" xfId="652" xr:uid="{00000000-0005-0000-0000-0000ED000000}"/>
    <cellStyle name="Calculation 3 9" xfId="733" xr:uid="{00000000-0005-0000-0000-0000EE000000}"/>
    <cellStyle name="Calculation 30" xfId="2277" xr:uid="{00000000-0005-0000-0000-0000EF000000}"/>
    <cellStyle name="Calculation 31" xfId="2362" xr:uid="{00000000-0005-0000-0000-0000F0000000}"/>
    <cellStyle name="Calculation 32" xfId="2291" xr:uid="{00000000-0005-0000-0000-0000F1000000}"/>
    <cellStyle name="Calculation 33" xfId="2687" xr:uid="{00000000-0005-0000-0000-0000F2000000}"/>
    <cellStyle name="Calculation 34" xfId="2656" xr:uid="{00000000-0005-0000-0000-0000F3000000}"/>
    <cellStyle name="Calculation 4" xfId="58" xr:uid="{00000000-0005-0000-0000-0000F4000000}"/>
    <cellStyle name="Calculation 4 10" xfId="804" xr:uid="{00000000-0005-0000-0000-0000F5000000}"/>
    <cellStyle name="Calculation 4 11" xfId="496" xr:uid="{00000000-0005-0000-0000-0000F6000000}"/>
    <cellStyle name="Calculation 4 12" xfId="967" xr:uid="{00000000-0005-0000-0000-0000F7000000}"/>
    <cellStyle name="Calculation 4 13" xfId="911" xr:uid="{00000000-0005-0000-0000-0000F8000000}"/>
    <cellStyle name="Calculation 4 14" xfId="1126" xr:uid="{00000000-0005-0000-0000-0000F9000000}"/>
    <cellStyle name="Calculation 4 15" xfId="584" xr:uid="{00000000-0005-0000-0000-0000FA000000}"/>
    <cellStyle name="Calculation 4 16" xfId="1278" xr:uid="{00000000-0005-0000-0000-0000FB000000}"/>
    <cellStyle name="Calculation 4 17" xfId="1359" xr:uid="{00000000-0005-0000-0000-0000FC000000}"/>
    <cellStyle name="Calculation 4 18" xfId="1437" xr:uid="{00000000-0005-0000-0000-0000FD000000}"/>
    <cellStyle name="Calculation 4 19" xfId="1518" xr:uid="{00000000-0005-0000-0000-0000FE000000}"/>
    <cellStyle name="Calculation 4 2" xfId="188" xr:uid="{00000000-0005-0000-0000-0000FF000000}"/>
    <cellStyle name="Calculation 4 20" xfId="1595" xr:uid="{00000000-0005-0000-0000-000000010000}"/>
    <cellStyle name="Calculation 4 21" xfId="1388" xr:uid="{00000000-0005-0000-0000-000001010000}"/>
    <cellStyle name="Calculation 4 22" xfId="1742" xr:uid="{00000000-0005-0000-0000-000002010000}"/>
    <cellStyle name="Calculation 4 23" xfId="1866" xr:uid="{00000000-0005-0000-0000-000003010000}"/>
    <cellStyle name="Calculation 4 24" xfId="2060" xr:uid="{00000000-0005-0000-0000-000004010000}"/>
    <cellStyle name="Calculation 4 25" xfId="1955" xr:uid="{00000000-0005-0000-0000-000005010000}"/>
    <cellStyle name="Calculation 4 26" xfId="2177" xr:uid="{00000000-0005-0000-0000-000006010000}"/>
    <cellStyle name="Calculation 4 27" xfId="2283" xr:uid="{00000000-0005-0000-0000-000007010000}"/>
    <cellStyle name="Calculation 4 28" xfId="2359" xr:uid="{00000000-0005-0000-0000-000008010000}"/>
    <cellStyle name="Calculation 4 29" xfId="2415" xr:uid="{00000000-0005-0000-0000-000009010000}"/>
    <cellStyle name="Calculation 4 3" xfId="182" xr:uid="{00000000-0005-0000-0000-00000A010000}"/>
    <cellStyle name="Calculation 4 30" xfId="2495" xr:uid="{00000000-0005-0000-0000-00000B010000}"/>
    <cellStyle name="Calculation 4 31" xfId="2575" xr:uid="{00000000-0005-0000-0000-00000C010000}"/>
    <cellStyle name="Calculation 4 32" xfId="2683" xr:uid="{00000000-0005-0000-0000-00000D010000}"/>
    <cellStyle name="Calculation 4 33" xfId="2689" xr:uid="{00000000-0005-0000-0000-00000E010000}"/>
    <cellStyle name="Calculation 4 4" xfId="425" xr:uid="{00000000-0005-0000-0000-00000F010000}"/>
    <cellStyle name="Calculation 4 5" xfId="366" xr:uid="{00000000-0005-0000-0000-000010010000}"/>
    <cellStyle name="Calculation 4 6" xfId="508" xr:uid="{00000000-0005-0000-0000-000011010000}"/>
    <cellStyle name="Calculation 4 7" xfId="556" xr:uid="{00000000-0005-0000-0000-000012010000}"/>
    <cellStyle name="Calculation 4 8" xfId="643" xr:uid="{00000000-0005-0000-0000-000013010000}"/>
    <cellStyle name="Calculation 4 9" xfId="724" xr:uid="{00000000-0005-0000-0000-000014010000}"/>
    <cellStyle name="Calculation 5" xfId="77" xr:uid="{00000000-0005-0000-0000-000015010000}"/>
    <cellStyle name="Calculation 5 10" xfId="822" xr:uid="{00000000-0005-0000-0000-000016010000}"/>
    <cellStyle name="Calculation 5 11" xfId="902" xr:uid="{00000000-0005-0000-0000-000017010000}"/>
    <cellStyle name="Calculation 5 12" xfId="986" xr:uid="{00000000-0005-0000-0000-000018010000}"/>
    <cellStyle name="Calculation 5 13" xfId="1064" xr:uid="{00000000-0005-0000-0000-000019010000}"/>
    <cellStyle name="Calculation 5 14" xfId="1143" xr:uid="{00000000-0005-0000-0000-00001A010000}"/>
    <cellStyle name="Calculation 5 15" xfId="1218" xr:uid="{00000000-0005-0000-0000-00001B010000}"/>
    <cellStyle name="Calculation 5 16" xfId="1297" xr:uid="{00000000-0005-0000-0000-00001C010000}"/>
    <cellStyle name="Calculation 5 17" xfId="1378" xr:uid="{00000000-0005-0000-0000-00001D010000}"/>
    <cellStyle name="Calculation 5 18" xfId="1456" xr:uid="{00000000-0005-0000-0000-00001E010000}"/>
    <cellStyle name="Calculation 5 19" xfId="1535" xr:uid="{00000000-0005-0000-0000-00001F010000}"/>
    <cellStyle name="Calculation 5 2" xfId="207" xr:uid="{00000000-0005-0000-0000-000020010000}"/>
    <cellStyle name="Calculation 5 20" xfId="1613" xr:uid="{00000000-0005-0000-0000-000021010000}"/>
    <cellStyle name="Calculation 5 21" xfId="1686" xr:uid="{00000000-0005-0000-0000-000022010000}"/>
    <cellStyle name="Calculation 5 22" xfId="1759" xr:uid="{00000000-0005-0000-0000-000023010000}"/>
    <cellStyle name="Calculation 5 23" xfId="1885" xr:uid="{00000000-0005-0000-0000-000024010000}"/>
    <cellStyle name="Calculation 5 24" xfId="1820" xr:uid="{00000000-0005-0000-0000-000025010000}"/>
    <cellStyle name="Calculation 5 25" xfId="2083" xr:uid="{00000000-0005-0000-0000-000026010000}"/>
    <cellStyle name="Calculation 5 26" xfId="1823" xr:uid="{00000000-0005-0000-0000-000027010000}"/>
    <cellStyle name="Calculation 5 27" xfId="2293" xr:uid="{00000000-0005-0000-0000-000028010000}"/>
    <cellStyle name="Calculation 5 28" xfId="2372" xr:uid="{00000000-0005-0000-0000-000029010000}"/>
    <cellStyle name="Calculation 5 29" xfId="2433" xr:uid="{00000000-0005-0000-0000-00002A010000}"/>
    <cellStyle name="Calculation 5 3" xfId="149" xr:uid="{00000000-0005-0000-0000-00002B010000}"/>
    <cellStyle name="Calculation 5 30" xfId="2513" xr:uid="{00000000-0005-0000-0000-00002C010000}"/>
    <cellStyle name="Calculation 5 31" xfId="2594" xr:uid="{00000000-0005-0000-0000-00002D010000}"/>
    <cellStyle name="Calculation 5 32" xfId="2243" xr:uid="{00000000-0005-0000-0000-00002E010000}"/>
    <cellStyle name="Calculation 5 33" xfId="2721" xr:uid="{00000000-0005-0000-0000-00002F010000}"/>
    <cellStyle name="Calculation 5 4" xfId="386" xr:uid="{00000000-0005-0000-0000-000030010000}"/>
    <cellStyle name="Calculation 5 5" xfId="294" xr:uid="{00000000-0005-0000-0000-000031010000}"/>
    <cellStyle name="Calculation 5 6" xfId="512" xr:uid="{00000000-0005-0000-0000-000032010000}"/>
    <cellStyle name="Calculation 5 7" xfId="487" xr:uid="{00000000-0005-0000-0000-000033010000}"/>
    <cellStyle name="Calculation 5 8" xfId="662" xr:uid="{00000000-0005-0000-0000-000034010000}"/>
    <cellStyle name="Calculation 5 9" xfId="742" xr:uid="{00000000-0005-0000-0000-000035010000}"/>
    <cellStyle name="Calculation 6" xfId="75" xr:uid="{00000000-0005-0000-0000-000036010000}"/>
    <cellStyle name="Calculation 6 10" xfId="820" xr:uid="{00000000-0005-0000-0000-000037010000}"/>
    <cellStyle name="Calculation 6 11" xfId="900" xr:uid="{00000000-0005-0000-0000-000038010000}"/>
    <cellStyle name="Calculation 6 12" xfId="984" xr:uid="{00000000-0005-0000-0000-000039010000}"/>
    <cellStyle name="Calculation 6 13" xfId="1062" xr:uid="{00000000-0005-0000-0000-00003A010000}"/>
    <cellStyle name="Calculation 6 14" xfId="1141" xr:uid="{00000000-0005-0000-0000-00003B010000}"/>
    <cellStyle name="Calculation 6 15" xfId="1216" xr:uid="{00000000-0005-0000-0000-00003C010000}"/>
    <cellStyle name="Calculation 6 16" xfId="1295" xr:uid="{00000000-0005-0000-0000-00003D010000}"/>
    <cellStyle name="Calculation 6 17" xfId="1376" xr:uid="{00000000-0005-0000-0000-00003E010000}"/>
    <cellStyle name="Calculation 6 18" xfId="1454" xr:uid="{00000000-0005-0000-0000-00003F010000}"/>
    <cellStyle name="Calculation 6 19" xfId="1533" xr:uid="{00000000-0005-0000-0000-000040010000}"/>
    <cellStyle name="Calculation 6 2" xfId="205" xr:uid="{00000000-0005-0000-0000-000041010000}"/>
    <cellStyle name="Calculation 6 20" xfId="1611" xr:uid="{00000000-0005-0000-0000-000042010000}"/>
    <cellStyle name="Calculation 6 21" xfId="1684" xr:uid="{00000000-0005-0000-0000-000043010000}"/>
    <cellStyle name="Calculation 6 22" xfId="1757" xr:uid="{00000000-0005-0000-0000-000044010000}"/>
    <cellStyle name="Calculation 6 23" xfId="1883" xr:uid="{00000000-0005-0000-0000-000045010000}"/>
    <cellStyle name="Calculation 6 24" xfId="1988" xr:uid="{00000000-0005-0000-0000-000046010000}"/>
    <cellStyle name="Calculation 6 25" xfId="2081" xr:uid="{00000000-0005-0000-0000-000047010000}"/>
    <cellStyle name="Calculation 6 26" xfId="2184" xr:uid="{00000000-0005-0000-0000-000048010000}"/>
    <cellStyle name="Calculation 6 27" xfId="1992" xr:uid="{00000000-0005-0000-0000-000049010000}"/>
    <cellStyle name="Calculation 6 28" xfId="2353" xr:uid="{00000000-0005-0000-0000-00004A010000}"/>
    <cellStyle name="Calculation 6 29" xfId="2431" xr:uid="{00000000-0005-0000-0000-00004B010000}"/>
    <cellStyle name="Calculation 6 3" xfId="347" xr:uid="{00000000-0005-0000-0000-00004C010000}"/>
    <cellStyle name="Calculation 6 30" xfId="2511" xr:uid="{00000000-0005-0000-0000-00004D010000}"/>
    <cellStyle name="Calculation 6 31" xfId="2592" xr:uid="{00000000-0005-0000-0000-00004E010000}"/>
    <cellStyle name="Calculation 6 32" xfId="2345" xr:uid="{00000000-0005-0000-0000-00004F010000}"/>
    <cellStyle name="Calculation 6 33" xfId="2719" xr:uid="{00000000-0005-0000-0000-000050010000}"/>
    <cellStyle name="Calculation 6 4" xfId="158" xr:uid="{00000000-0005-0000-0000-000051010000}"/>
    <cellStyle name="Calculation 6 5" xfId="275" xr:uid="{00000000-0005-0000-0000-000052010000}"/>
    <cellStyle name="Calculation 6 6" xfId="470" xr:uid="{00000000-0005-0000-0000-000053010000}"/>
    <cellStyle name="Calculation 6 7" xfId="456" xr:uid="{00000000-0005-0000-0000-000054010000}"/>
    <cellStyle name="Calculation 6 8" xfId="660" xr:uid="{00000000-0005-0000-0000-000055010000}"/>
    <cellStyle name="Calculation 6 9" xfId="740" xr:uid="{00000000-0005-0000-0000-000056010000}"/>
    <cellStyle name="Calculation 7" xfId="74" xr:uid="{00000000-0005-0000-0000-000057010000}"/>
    <cellStyle name="Calculation 7 10" xfId="819" xr:uid="{00000000-0005-0000-0000-000058010000}"/>
    <cellStyle name="Calculation 7 11" xfId="899" xr:uid="{00000000-0005-0000-0000-000059010000}"/>
    <cellStyle name="Calculation 7 12" xfId="983" xr:uid="{00000000-0005-0000-0000-00005A010000}"/>
    <cellStyle name="Calculation 7 13" xfId="1061" xr:uid="{00000000-0005-0000-0000-00005B010000}"/>
    <cellStyle name="Calculation 7 14" xfId="1140" xr:uid="{00000000-0005-0000-0000-00005C010000}"/>
    <cellStyle name="Calculation 7 15" xfId="1215" xr:uid="{00000000-0005-0000-0000-00005D010000}"/>
    <cellStyle name="Calculation 7 16" xfId="1294" xr:uid="{00000000-0005-0000-0000-00005E010000}"/>
    <cellStyle name="Calculation 7 17" xfId="1375" xr:uid="{00000000-0005-0000-0000-00005F010000}"/>
    <cellStyle name="Calculation 7 18" xfId="1453" xr:uid="{00000000-0005-0000-0000-000060010000}"/>
    <cellStyle name="Calculation 7 19" xfId="1532" xr:uid="{00000000-0005-0000-0000-000061010000}"/>
    <cellStyle name="Calculation 7 2" xfId="204" xr:uid="{00000000-0005-0000-0000-000062010000}"/>
    <cellStyle name="Calculation 7 20" xfId="1610" xr:uid="{00000000-0005-0000-0000-000063010000}"/>
    <cellStyle name="Calculation 7 21" xfId="1683" xr:uid="{00000000-0005-0000-0000-000064010000}"/>
    <cellStyle name="Calculation 7 22" xfId="1756" xr:uid="{00000000-0005-0000-0000-000065010000}"/>
    <cellStyle name="Calculation 7 23" xfId="1882" xr:uid="{00000000-0005-0000-0000-000066010000}"/>
    <cellStyle name="Calculation 7 24" xfId="2024" xr:uid="{00000000-0005-0000-0000-000067010000}"/>
    <cellStyle name="Calculation 7 25" xfId="2080" xr:uid="{00000000-0005-0000-0000-000068010000}"/>
    <cellStyle name="Calculation 7 26" xfId="1981" xr:uid="{00000000-0005-0000-0000-000069010000}"/>
    <cellStyle name="Calculation 7 27" xfId="2236" xr:uid="{00000000-0005-0000-0000-00006A010000}"/>
    <cellStyle name="Calculation 7 28" xfId="2260" xr:uid="{00000000-0005-0000-0000-00006B010000}"/>
    <cellStyle name="Calculation 7 29" xfId="2430" xr:uid="{00000000-0005-0000-0000-00006C010000}"/>
    <cellStyle name="Calculation 7 3" xfId="345" xr:uid="{00000000-0005-0000-0000-00006D010000}"/>
    <cellStyle name="Calculation 7 30" xfId="2510" xr:uid="{00000000-0005-0000-0000-00006E010000}"/>
    <cellStyle name="Calculation 7 31" xfId="2591" xr:uid="{00000000-0005-0000-0000-00006F010000}"/>
    <cellStyle name="Calculation 7 32" xfId="2356" xr:uid="{00000000-0005-0000-0000-000070010000}"/>
    <cellStyle name="Calculation 7 33" xfId="2718" xr:uid="{00000000-0005-0000-0000-000071010000}"/>
    <cellStyle name="Calculation 7 4" xfId="378" xr:uid="{00000000-0005-0000-0000-000072010000}"/>
    <cellStyle name="Calculation 7 5" xfId="352" xr:uid="{00000000-0005-0000-0000-000073010000}"/>
    <cellStyle name="Calculation 7 6" xfId="465" xr:uid="{00000000-0005-0000-0000-000074010000}"/>
    <cellStyle name="Calculation 7 7" xfId="521" xr:uid="{00000000-0005-0000-0000-000075010000}"/>
    <cellStyle name="Calculation 7 8" xfId="659" xr:uid="{00000000-0005-0000-0000-000076010000}"/>
    <cellStyle name="Calculation 7 9" xfId="739" xr:uid="{00000000-0005-0000-0000-000077010000}"/>
    <cellStyle name="Calculation 8" xfId="96" xr:uid="{00000000-0005-0000-0000-000078010000}"/>
    <cellStyle name="Calculation 8 10" xfId="841" xr:uid="{00000000-0005-0000-0000-000079010000}"/>
    <cellStyle name="Calculation 8 11" xfId="921" xr:uid="{00000000-0005-0000-0000-00007A010000}"/>
    <cellStyle name="Calculation 8 12" xfId="1005" xr:uid="{00000000-0005-0000-0000-00007B010000}"/>
    <cellStyle name="Calculation 8 13" xfId="1083" xr:uid="{00000000-0005-0000-0000-00007C010000}"/>
    <cellStyle name="Calculation 8 14" xfId="1162" xr:uid="{00000000-0005-0000-0000-00007D010000}"/>
    <cellStyle name="Calculation 8 15" xfId="1237" xr:uid="{00000000-0005-0000-0000-00007E010000}"/>
    <cellStyle name="Calculation 8 16" xfId="1315" xr:uid="{00000000-0005-0000-0000-00007F010000}"/>
    <cellStyle name="Calculation 8 17" xfId="1396" xr:uid="{00000000-0005-0000-0000-000080010000}"/>
    <cellStyle name="Calculation 8 18" xfId="1474" xr:uid="{00000000-0005-0000-0000-000081010000}"/>
    <cellStyle name="Calculation 8 19" xfId="1553" xr:uid="{00000000-0005-0000-0000-000082010000}"/>
    <cellStyle name="Calculation 8 2" xfId="226" xr:uid="{00000000-0005-0000-0000-000083010000}"/>
    <cellStyle name="Calculation 8 20" xfId="1631" xr:uid="{00000000-0005-0000-0000-000084010000}"/>
    <cellStyle name="Calculation 8 21" xfId="1703" xr:uid="{00000000-0005-0000-0000-000085010000}"/>
    <cellStyle name="Calculation 8 22" xfId="1776" xr:uid="{00000000-0005-0000-0000-000086010000}"/>
    <cellStyle name="Calculation 8 23" xfId="1904" xr:uid="{00000000-0005-0000-0000-000087010000}"/>
    <cellStyle name="Calculation 8 24" xfId="1822" xr:uid="{00000000-0005-0000-0000-000088010000}"/>
    <cellStyle name="Calculation 8 25" xfId="2102" xr:uid="{00000000-0005-0000-0000-000089010000}"/>
    <cellStyle name="Calculation 8 26" xfId="2005" xr:uid="{00000000-0005-0000-0000-00008A010000}"/>
    <cellStyle name="Calculation 8 27" xfId="2176" xr:uid="{00000000-0005-0000-0000-00008B010000}"/>
    <cellStyle name="Calculation 8 28" xfId="2308" xr:uid="{00000000-0005-0000-0000-00008C010000}"/>
    <cellStyle name="Calculation 8 29" xfId="2452" xr:uid="{00000000-0005-0000-0000-00008D010000}"/>
    <cellStyle name="Calculation 8 3" xfId="280" xr:uid="{00000000-0005-0000-0000-00008E010000}"/>
    <cellStyle name="Calculation 8 30" xfId="2532" xr:uid="{00000000-0005-0000-0000-00008F010000}"/>
    <cellStyle name="Calculation 8 31" xfId="2613" xr:uid="{00000000-0005-0000-0000-000090010000}"/>
    <cellStyle name="Calculation 8 32" xfId="2466" xr:uid="{00000000-0005-0000-0000-000091010000}"/>
    <cellStyle name="Calculation 8 33" xfId="2738" xr:uid="{00000000-0005-0000-0000-000092010000}"/>
    <cellStyle name="Calculation 8 4" xfId="376" xr:uid="{00000000-0005-0000-0000-000093010000}"/>
    <cellStyle name="Calculation 8 5" xfId="369" xr:uid="{00000000-0005-0000-0000-000094010000}"/>
    <cellStyle name="Calculation 8 6" xfId="464" xr:uid="{00000000-0005-0000-0000-000095010000}"/>
    <cellStyle name="Calculation 8 7" xfId="601" xr:uid="{00000000-0005-0000-0000-000096010000}"/>
    <cellStyle name="Calculation 8 8" xfId="681" xr:uid="{00000000-0005-0000-0000-000097010000}"/>
    <cellStyle name="Calculation 8 9" xfId="760" xr:uid="{00000000-0005-0000-0000-000098010000}"/>
    <cellStyle name="Calculation 9" xfId="94" xr:uid="{00000000-0005-0000-0000-000099010000}"/>
    <cellStyle name="Calculation 9 10" xfId="839" xr:uid="{00000000-0005-0000-0000-00009A010000}"/>
    <cellStyle name="Calculation 9 11" xfId="919" xr:uid="{00000000-0005-0000-0000-00009B010000}"/>
    <cellStyle name="Calculation 9 12" xfId="1003" xr:uid="{00000000-0005-0000-0000-00009C010000}"/>
    <cellStyle name="Calculation 9 13" xfId="1081" xr:uid="{00000000-0005-0000-0000-00009D010000}"/>
    <cellStyle name="Calculation 9 14" xfId="1160" xr:uid="{00000000-0005-0000-0000-00009E010000}"/>
    <cellStyle name="Calculation 9 15" xfId="1235" xr:uid="{00000000-0005-0000-0000-00009F010000}"/>
    <cellStyle name="Calculation 9 16" xfId="1313" xr:uid="{00000000-0005-0000-0000-0000A0010000}"/>
    <cellStyle name="Calculation 9 17" xfId="1394" xr:uid="{00000000-0005-0000-0000-0000A1010000}"/>
    <cellStyle name="Calculation 9 18" xfId="1472" xr:uid="{00000000-0005-0000-0000-0000A2010000}"/>
    <cellStyle name="Calculation 9 19" xfId="1551" xr:uid="{00000000-0005-0000-0000-0000A3010000}"/>
    <cellStyle name="Calculation 9 2" xfId="224" xr:uid="{00000000-0005-0000-0000-0000A4010000}"/>
    <cellStyle name="Calculation 9 20" xfId="1629" xr:uid="{00000000-0005-0000-0000-0000A5010000}"/>
    <cellStyle name="Calculation 9 21" xfId="1701" xr:uid="{00000000-0005-0000-0000-0000A6010000}"/>
    <cellStyle name="Calculation 9 22" xfId="1774" xr:uid="{00000000-0005-0000-0000-0000A7010000}"/>
    <cellStyle name="Calculation 9 23" xfId="1902" xr:uid="{00000000-0005-0000-0000-0000A8010000}"/>
    <cellStyle name="Calculation 9 24" xfId="1974" xr:uid="{00000000-0005-0000-0000-0000A9010000}"/>
    <cellStyle name="Calculation 9 25" xfId="2100" xr:uid="{00000000-0005-0000-0000-0000AA010000}"/>
    <cellStyle name="Calculation 9 26" xfId="2191" xr:uid="{00000000-0005-0000-0000-0000AB010000}"/>
    <cellStyle name="Calculation 9 27" xfId="2240" xr:uid="{00000000-0005-0000-0000-0000AC010000}"/>
    <cellStyle name="Calculation 9 28" xfId="2153" xr:uid="{00000000-0005-0000-0000-0000AD010000}"/>
    <cellStyle name="Calculation 9 29" xfId="2450" xr:uid="{00000000-0005-0000-0000-0000AE010000}"/>
    <cellStyle name="Calculation 9 3" xfId="157" xr:uid="{00000000-0005-0000-0000-0000AF010000}"/>
    <cellStyle name="Calculation 9 30" xfId="2530" xr:uid="{00000000-0005-0000-0000-0000B0010000}"/>
    <cellStyle name="Calculation 9 31" xfId="2611" xr:uid="{00000000-0005-0000-0000-0000B1010000}"/>
    <cellStyle name="Calculation 9 32" xfId="2247" xr:uid="{00000000-0005-0000-0000-0000B2010000}"/>
    <cellStyle name="Calculation 9 33" xfId="2736" xr:uid="{00000000-0005-0000-0000-0000B3010000}"/>
    <cellStyle name="Calculation 9 4" xfId="360" xr:uid="{00000000-0005-0000-0000-0000B4010000}"/>
    <cellStyle name="Calculation 9 5" xfId="408" xr:uid="{00000000-0005-0000-0000-0000B5010000}"/>
    <cellStyle name="Calculation 9 6" xfId="546" xr:uid="{00000000-0005-0000-0000-0000B6010000}"/>
    <cellStyle name="Calculation 9 7" xfId="599" xr:uid="{00000000-0005-0000-0000-0000B7010000}"/>
    <cellStyle name="Calculation 9 8" xfId="679" xr:uid="{00000000-0005-0000-0000-0000B8010000}"/>
    <cellStyle name="Calculation 9 9" xfId="758" xr:uid="{00000000-0005-0000-0000-0000B9010000}"/>
    <cellStyle name="Check Cell 2" xfId="30" xr:uid="{00000000-0005-0000-0000-0000BA010000}"/>
    <cellStyle name="Comma 2" xfId="48" xr:uid="{00000000-0005-0000-0000-0000BB010000}"/>
    <cellStyle name="Excel Built-in Normal" xfId="49" xr:uid="{00000000-0005-0000-0000-0000BC010000}"/>
    <cellStyle name="Explanatory Text 2" xfId="31" xr:uid="{00000000-0005-0000-0000-0000BD010000}"/>
    <cellStyle name="Good 2" xfId="32" xr:uid="{00000000-0005-0000-0000-0000BE010000}"/>
    <cellStyle name="Heading 1 2" xfId="33" xr:uid="{00000000-0005-0000-0000-0000BF010000}"/>
    <cellStyle name="Heading 2 2" xfId="34" xr:uid="{00000000-0005-0000-0000-0000C0010000}"/>
    <cellStyle name="Heading 3 2" xfId="35" xr:uid="{00000000-0005-0000-0000-0000C1010000}"/>
    <cellStyle name="Heading 4 2" xfId="36" xr:uid="{00000000-0005-0000-0000-0000C2010000}"/>
    <cellStyle name="Hyperlink 2" xfId="37" xr:uid="{00000000-0005-0000-0000-0000C3010000}"/>
    <cellStyle name="Input 10" xfId="95" xr:uid="{00000000-0005-0000-0000-0000C4010000}"/>
    <cellStyle name="Input 10 10" xfId="840" xr:uid="{00000000-0005-0000-0000-0000C5010000}"/>
    <cellStyle name="Input 10 11" xfId="920" xr:uid="{00000000-0005-0000-0000-0000C6010000}"/>
    <cellStyle name="Input 10 12" xfId="1004" xr:uid="{00000000-0005-0000-0000-0000C7010000}"/>
    <cellStyle name="Input 10 13" xfId="1082" xr:uid="{00000000-0005-0000-0000-0000C8010000}"/>
    <cellStyle name="Input 10 14" xfId="1161" xr:uid="{00000000-0005-0000-0000-0000C9010000}"/>
    <cellStyle name="Input 10 15" xfId="1236" xr:uid="{00000000-0005-0000-0000-0000CA010000}"/>
    <cellStyle name="Input 10 16" xfId="1314" xr:uid="{00000000-0005-0000-0000-0000CB010000}"/>
    <cellStyle name="Input 10 17" xfId="1395" xr:uid="{00000000-0005-0000-0000-0000CC010000}"/>
    <cellStyle name="Input 10 18" xfId="1473" xr:uid="{00000000-0005-0000-0000-0000CD010000}"/>
    <cellStyle name="Input 10 19" xfId="1552" xr:uid="{00000000-0005-0000-0000-0000CE010000}"/>
    <cellStyle name="Input 10 2" xfId="225" xr:uid="{00000000-0005-0000-0000-0000CF010000}"/>
    <cellStyle name="Input 10 20" xfId="1630" xr:uid="{00000000-0005-0000-0000-0000D0010000}"/>
    <cellStyle name="Input 10 21" xfId="1702" xr:uid="{00000000-0005-0000-0000-0000D1010000}"/>
    <cellStyle name="Input 10 22" xfId="1775" xr:uid="{00000000-0005-0000-0000-0000D2010000}"/>
    <cellStyle name="Input 10 23" xfId="1903" xr:uid="{00000000-0005-0000-0000-0000D3010000}"/>
    <cellStyle name="Input 10 24" xfId="2021" xr:uid="{00000000-0005-0000-0000-0000D4010000}"/>
    <cellStyle name="Input 10 25" xfId="2101" xr:uid="{00000000-0005-0000-0000-0000D5010000}"/>
    <cellStyle name="Input 10 26" xfId="1980" xr:uid="{00000000-0005-0000-0000-0000D6010000}"/>
    <cellStyle name="Input 10 27" xfId="2242" xr:uid="{00000000-0005-0000-0000-0000D7010000}"/>
    <cellStyle name="Input 10 28" xfId="2235" xr:uid="{00000000-0005-0000-0000-0000D8010000}"/>
    <cellStyle name="Input 10 29" xfId="2451" xr:uid="{00000000-0005-0000-0000-0000D9010000}"/>
    <cellStyle name="Input 10 3" xfId="178" xr:uid="{00000000-0005-0000-0000-0000DA010000}"/>
    <cellStyle name="Input 10 30" xfId="2531" xr:uid="{00000000-0005-0000-0000-0000DB010000}"/>
    <cellStyle name="Input 10 31" xfId="2612" xr:uid="{00000000-0005-0000-0000-0000DC010000}"/>
    <cellStyle name="Input 10 32" xfId="2381" xr:uid="{00000000-0005-0000-0000-0000DD010000}"/>
    <cellStyle name="Input 10 33" xfId="2737" xr:uid="{00000000-0005-0000-0000-0000DE010000}"/>
    <cellStyle name="Input 10 4" xfId="167" xr:uid="{00000000-0005-0000-0000-0000DF010000}"/>
    <cellStyle name="Input 10 5" xfId="331" xr:uid="{00000000-0005-0000-0000-0000E0010000}"/>
    <cellStyle name="Input 10 6" xfId="482" xr:uid="{00000000-0005-0000-0000-0000E1010000}"/>
    <cellStyle name="Input 10 7" xfId="600" xr:uid="{00000000-0005-0000-0000-0000E2010000}"/>
    <cellStyle name="Input 10 8" xfId="680" xr:uid="{00000000-0005-0000-0000-0000E3010000}"/>
    <cellStyle name="Input 10 9" xfId="759" xr:uid="{00000000-0005-0000-0000-0000E4010000}"/>
    <cellStyle name="Input 11" xfId="117" xr:uid="{00000000-0005-0000-0000-0000E5010000}"/>
    <cellStyle name="Input 11 10" xfId="862" xr:uid="{00000000-0005-0000-0000-0000E6010000}"/>
    <cellStyle name="Input 11 11" xfId="942" xr:uid="{00000000-0005-0000-0000-0000E7010000}"/>
    <cellStyle name="Input 11 12" xfId="1025" xr:uid="{00000000-0005-0000-0000-0000E8010000}"/>
    <cellStyle name="Input 11 13" xfId="1104" xr:uid="{00000000-0005-0000-0000-0000E9010000}"/>
    <cellStyle name="Input 11 14" xfId="1181" xr:uid="{00000000-0005-0000-0000-0000EA010000}"/>
    <cellStyle name="Input 11 15" xfId="1257" xr:uid="{00000000-0005-0000-0000-0000EB010000}"/>
    <cellStyle name="Input 11 16" xfId="1335" xr:uid="{00000000-0005-0000-0000-0000EC010000}"/>
    <cellStyle name="Input 11 17" xfId="1416" xr:uid="{00000000-0005-0000-0000-0000ED010000}"/>
    <cellStyle name="Input 11 18" xfId="1494" xr:uid="{00000000-0005-0000-0000-0000EE010000}"/>
    <cellStyle name="Input 11 19" xfId="1573" xr:uid="{00000000-0005-0000-0000-0000EF010000}"/>
    <cellStyle name="Input 11 2" xfId="247" xr:uid="{00000000-0005-0000-0000-0000F0010000}"/>
    <cellStyle name="Input 11 20" xfId="1650" xr:uid="{00000000-0005-0000-0000-0000F1010000}"/>
    <cellStyle name="Input 11 21" xfId="1722" xr:uid="{00000000-0005-0000-0000-0000F2010000}"/>
    <cellStyle name="Input 11 22" xfId="1795" xr:uid="{00000000-0005-0000-0000-0000F3010000}"/>
    <cellStyle name="Input 11 23" xfId="1925" xr:uid="{00000000-0005-0000-0000-0000F4010000}"/>
    <cellStyle name="Input 11 24" xfId="1877" xr:uid="{00000000-0005-0000-0000-0000F5010000}"/>
    <cellStyle name="Input 11 25" xfId="2121" xr:uid="{00000000-0005-0000-0000-0000F6010000}"/>
    <cellStyle name="Input 11 26" xfId="2188" xr:uid="{00000000-0005-0000-0000-0000F7010000}"/>
    <cellStyle name="Input 11 27" xfId="2148" xr:uid="{00000000-0005-0000-0000-0000F8010000}"/>
    <cellStyle name="Input 11 28" xfId="2392" xr:uid="{00000000-0005-0000-0000-0000F9010000}"/>
    <cellStyle name="Input 11 29" xfId="2473" xr:uid="{00000000-0005-0000-0000-0000FA010000}"/>
    <cellStyle name="Input 11 3" xfId="272" xr:uid="{00000000-0005-0000-0000-0000FB010000}"/>
    <cellStyle name="Input 11 30" xfId="2551" xr:uid="{00000000-0005-0000-0000-0000FC010000}"/>
    <cellStyle name="Input 11 31" xfId="2634" xr:uid="{00000000-0005-0000-0000-0000FD010000}"/>
    <cellStyle name="Input 11 32" xfId="2323" xr:uid="{00000000-0005-0000-0000-0000FE010000}"/>
    <cellStyle name="Input 11 33" xfId="2757" xr:uid="{00000000-0005-0000-0000-0000FF010000}"/>
    <cellStyle name="Input 11 4" xfId="405" xr:uid="{00000000-0005-0000-0000-000000020000}"/>
    <cellStyle name="Input 11 5" xfId="151" xr:uid="{00000000-0005-0000-0000-000001020000}"/>
    <cellStyle name="Input 11 6" xfId="510" xr:uid="{00000000-0005-0000-0000-000002020000}"/>
    <cellStyle name="Input 11 7" xfId="622" xr:uid="{00000000-0005-0000-0000-000003020000}"/>
    <cellStyle name="Input 11 8" xfId="702" xr:uid="{00000000-0005-0000-0000-000004020000}"/>
    <cellStyle name="Input 11 9" xfId="781" xr:uid="{00000000-0005-0000-0000-000005020000}"/>
    <cellStyle name="Input 12" xfId="129" xr:uid="{00000000-0005-0000-0000-000006020000}"/>
    <cellStyle name="Input 12 10" xfId="874" xr:uid="{00000000-0005-0000-0000-000007020000}"/>
    <cellStyle name="Input 12 11" xfId="953" xr:uid="{00000000-0005-0000-0000-000008020000}"/>
    <cellStyle name="Input 12 12" xfId="1036" xr:uid="{00000000-0005-0000-0000-000009020000}"/>
    <cellStyle name="Input 12 13" xfId="1115" xr:uid="{00000000-0005-0000-0000-00000A020000}"/>
    <cellStyle name="Input 12 14" xfId="1192" xr:uid="{00000000-0005-0000-0000-00000B020000}"/>
    <cellStyle name="Input 12 15" xfId="1268" xr:uid="{00000000-0005-0000-0000-00000C020000}"/>
    <cellStyle name="Input 12 16" xfId="1346" xr:uid="{00000000-0005-0000-0000-00000D020000}"/>
    <cellStyle name="Input 12 17" xfId="1427" xr:uid="{00000000-0005-0000-0000-00000E020000}"/>
    <cellStyle name="Input 12 18" xfId="1505" xr:uid="{00000000-0005-0000-0000-00000F020000}"/>
    <cellStyle name="Input 12 19" xfId="1584" xr:uid="{00000000-0005-0000-0000-000010020000}"/>
    <cellStyle name="Input 12 2" xfId="259" xr:uid="{00000000-0005-0000-0000-000011020000}"/>
    <cellStyle name="Input 12 20" xfId="1662" xr:uid="{00000000-0005-0000-0000-000012020000}"/>
    <cellStyle name="Input 12 21" xfId="1732" xr:uid="{00000000-0005-0000-0000-000013020000}"/>
    <cellStyle name="Input 12 22" xfId="1805" xr:uid="{00000000-0005-0000-0000-000014020000}"/>
    <cellStyle name="Input 12 23" xfId="1937" xr:uid="{00000000-0005-0000-0000-000015020000}"/>
    <cellStyle name="Input 12 24" xfId="1842" xr:uid="{00000000-0005-0000-0000-000016020000}"/>
    <cellStyle name="Input 12 25" xfId="2133" xr:uid="{00000000-0005-0000-0000-000017020000}"/>
    <cellStyle name="Input 12 26" xfId="2162" xr:uid="{00000000-0005-0000-0000-000018020000}"/>
    <cellStyle name="Input 12 27" xfId="2299" xr:uid="{00000000-0005-0000-0000-000019020000}"/>
    <cellStyle name="Input 12 28" xfId="2404" xr:uid="{00000000-0005-0000-0000-00001A020000}"/>
    <cellStyle name="Input 12 29" xfId="2485" xr:uid="{00000000-0005-0000-0000-00001B020000}"/>
    <cellStyle name="Input 12 3" xfId="332" xr:uid="{00000000-0005-0000-0000-00001C020000}"/>
    <cellStyle name="Input 12 30" xfId="2562" xr:uid="{00000000-0005-0000-0000-00001D020000}"/>
    <cellStyle name="Input 12 31" xfId="2646" xr:uid="{00000000-0005-0000-0000-00001E020000}"/>
    <cellStyle name="Input 12 32" xfId="2629" xr:uid="{00000000-0005-0000-0000-00001F020000}"/>
    <cellStyle name="Input 12 33" xfId="2767" xr:uid="{00000000-0005-0000-0000-000020020000}"/>
    <cellStyle name="Input 12 4" xfId="333" xr:uid="{00000000-0005-0000-0000-000021020000}"/>
    <cellStyle name="Input 12 5" xfId="373" xr:uid="{00000000-0005-0000-0000-000022020000}"/>
    <cellStyle name="Input 12 6" xfId="537" xr:uid="{00000000-0005-0000-0000-000023020000}"/>
    <cellStyle name="Input 12 7" xfId="633" xr:uid="{00000000-0005-0000-0000-000024020000}"/>
    <cellStyle name="Input 12 8" xfId="714" xr:uid="{00000000-0005-0000-0000-000025020000}"/>
    <cellStyle name="Input 12 9" xfId="793" xr:uid="{00000000-0005-0000-0000-000026020000}"/>
    <cellStyle name="Input 13" xfId="134" xr:uid="{00000000-0005-0000-0000-000027020000}"/>
    <cellStyle name="Input 13 10" xfId="879" xr:uid="{00000000-0005-0000-0000-000028020000}"/>
    <cellStyle name="Input 13 11" xfId="958" xr:uid="{00000000-0005-0000-0000-000029020000}"/>
    <cellStyle name="Input 13 12" xfId="1041" xr:uid="{00000000-0005-0000-0000-00002A020000}"/>
    <cellStyle name="Input 13 13" xfId="1120" xr:uid="{00000000-0005-0000-0000-00002B020000}"/>
    <cellStyle name="Input 13 14" xfId="1197" xr:uid="{00000000-0005-0000-0000-00002C020000}"/>
    <cellStyle name="Input 13 15" xfId="1273" xr:uid="{00000000-0005-0000-0000-00002D020000}"/>
    <cellStyle name="Input 13 16" xfId="1351" xr:uid="{00000000-0005-0000-0000-00002E020000}"/>
    <cellStyle name="Input 13 17" xfId="1432" xr:uid="{00000000-0005-0000-0000-00002F020000}"/>
    <cellStyle name="Input 13 18" xfId="1510" xr:uid="{00000000-0005-0000-0000-000030020000}"/>
    <cellStyle name="Input 13 19" xfId="1589" xr:uid="{00000000-0005-0000-0000-000031020000}"/>
    <cellStyle name="Input 13 2" xfId="264" xr:uid="{00000000-0005-0000-0000-000032020000}"/>
    <cellStyle name="Input 13 20" xfId="1667" xr:uid="{00000000-0005-0000-0000-000033020000}"/>
    <cellStyle name="Input 13 21" xfId="1737" xr:uid="{00000000-0005-0000-0000-000034020000}"/>
    <cellStyle name="Input 13 22" xfId="1810" xr:uid="{00000000-0005-0000-0000-000035020000}"/>
    <cellStyle name="Input 13 23" xfId="1942" xr:uid="{00000000-0005-0000-0000-000036020000}"/>
    <cellStyle name="Input 13 24" xfId="2064" xr:uid="{00000000-0005-0000-0000-000037020000}"/>
    <cellStyle name="Input 13 25" xfId="2138" xr:uid="{00000000-0005-0000-0000-000038020000}"/>
    <cellStyle name="Input 13 26" xfId="2223" xr:uid="{00000000-0005-0000-0000-000039020000}"/>
    <cellStyle name="Input 13 27" xfId="2304" xr:uid="{00000000-0005-0000-0000-00003A020000}"/>
    <cellStyle name="Input 13 28" xfId="2409" xr:uid="{00000000-0005-0000-0000-00003B020000}"/>
    <cellStyle name="Input 13 29" xfId="2490" xr:uid="{00000000-0005-0000-0000-00003C020000}"/>
    <cellStyle name="Input 13 3" xfId="166" xr:uid="{00000000-0005-0000-0000-00003D020000}"/>
    <cellStyle name="Input 13 30" xfId="2567" xr:uid="{00000000-0005-0000-0000-00003E020000}"/>
    <cellStyle name="Input 13 31" xfId="2651" xr:uid="{00000000-0005-0000-0000-00003F020000}"/>
    <cellStyle name="Input 13 32" xfId="2627" xr:uid="{00000000-0005-0000-0000-000040020000}"/>
    <cellStyle name="Input 13 33" xfId="2772" xr:uid="{00000000-0005-0000-0000-000041020000}"/>
    <cellStyle name="Input 13 4" xfId="413" xr:uid="{00000000-0005-0000-0000-000042020000}"/>
    <cellStyle name="Input 13 5" xfId="140" xr:uid="{00000000-0005-0000-0000-000043020000}"/>
    <cellStyle name="Input 13 6" xfId="589" xr:uid="{00000000-0005-0000-0000-000044020000}"/>
    <cellStyle name="Input 13 7" xfId="638" xr:uid="{00000000-0005-0000-0000-000045020000}"/>
    <cellStyle name="Input 13 8" xfId="719" xr:uid="{00000000-0005-0000-0000-000046020000}"/>
    <cellStyle name="Input 13 9" xfId="798" xr:uid="{00000000-0005-0000-0000-000047020000}"/>
    <cellStyle name="Input 14" xfId="38" xr:uid="{00000000-0005-0000-0000-000048020000}"/>
    <cellStyle name="Input 15" xfId="170" xr:uid="{00000000-0005-0000-0000-000049020000}"/>
    <cellStyle name="Input 16" xfId="302" xr:uid="{00000000-0005-0000-0000-00004A020000}"/>
    <cellStyle name="Input 17" xfId="540" xr:uid="{00000000-0005-0000-0000-00004B020000}"/>
    <cellStyle name="Input 18" xfId="536" xr:uid="{00000000-0005-0000-0000-00004C020000}"/>
    <cellStyle name="Input 19" xfId="533" xr:uid="{00000000-0005-0000-0000-00004D020000}"/>
    <cellStyle name="Input 2" xfId="56" xr:uid="{00000000-0005-0000-0000-00004E020000}"/>
    <cellStyle name="Input 2 10" xfId="707" xr:uid="{00000000-0005-0000-0000-00004F020000}"/>
    <cellStyle name="Input 2 11" xfId="799" xr:uid="{00000000-0005-0000-0000-000050020000}"/>
    <cellStyle name="Input 2 12" xfId="965" xr:uid="{00000000-0005-0000-0000-000051020000}"/>
    <cellStyle name="Input 2 13" xfId="960" xr:uid="{00000000-0005-0000-0000-000052020000}"/>
    <cellStyle name="Input 2 14" xfId="857" xr:uid="{00000000-0005-0000-0000-000053020000}"/>
    <cellStyle name="Input 2 15" xfId="1121" xr:uid="{00000000-0005-0000-0000-000054020000}"/>
    <cellStyle name="Input 2 16" xfId="833" xr:uid="{00000000-0005-0000-0000-000055020000}"/>
    <cellStyle name="Input 2 17" xfId="1357" xr:uid="{00000000-0005-0000-0000-000056020000}"/>
    <cellStyle name="Input 2 18" xfId="1288" xr:uid="{00000000-0005-0000-0000-000057020000}"/>
    <cellStyle name="Input 2 19" xfId="1516" xr:uid="{00000000-0005-0000-0000-000058020000}"/>
    <cellStyle name="Input 2 2" xfId="186" xr:uid="{00000000-0005-0000-0000-000059020000}"/>
    <cellStyle name="Input 2 20" xfId="1447" xr:uid="{00000000-0005-0000-0000-00005A020000}"/>
    <cellStyle name="Input 2 21" xfId="1590" xr:uid="{00000000-0005-0000-0000-00005B020000}"/>
    <cellStyle name="Input 2 22" xfId="1740" xr:uid="{00000000-0005-0000-0000-00005C020000}"/>
    <cellStyle name="Input 2 23" xfId="1864" xr:uid="{00000000-0005-0000-0000-00005D020000}"/>
    <cellStyle name="Input 2 24" xfId="2008" xr:uid="{00000000-0005-0000-0000-00005E020000}"/>
    <cellStyle name="Input 2 25" xfId="1834" xr:uid="{00000000-0005-0000-0000-00005F020000}"/>
    <cellStyle name="Input 2 26" xfId="2046" xr:uid="{00000000-0005-0000-0000-000060020000}"/>
    <cellStyle name="Input 2 27" xfId="2233" xr:uid="{00000000-0005-0000-0000-000061020000}"/>
    <cellStyle name="Input 2 28" xfId="2310" xr:uid="{00000000-0005-0000-0000-000062020000}"/>
    <cellStyle name="Input 2 29" xfId="2295" xr:uid="{00000000-0005-0000-0000-000063020000}"/>
    <cellStyle name="Input 2 3" xfId="144" xr:uid="{00000000-0005-0000-0000-000064020000}"/>
    <cellStyle name="Input 2 30" xfId="2373" xr:uid="{00000000-0005-0000-0000-000065020000}"/>
    <cellStyle name="Input 2 31" xfId="2573" xr:uid="{00000000-0005-0000-0000-000066020000}"/>
    <cellStyle name="Input 2 32" xfId="2695" xr:uid="{00000000-0005-0000-0000-000067020000}"/>
    <cellStyle name="Input 2 33" xfId="2670" xr:uid="{00000000-0005-0000-0000-000068020000}"/>
    <cellStyle name="Input 2 4" xfId="370" xr:uid="{00000000-0005-0000-0000-000069020000}"/>
    <cellStyle name="Input 2 5" xfId="479" xr:uid="{00000000-0005-0000-0000-00006A020000}"/>
    <cellStyle name="Input 2 6" xfId="583" xr:uid="{00000000-0005-0000-0000-00006B020000}"/>
    <cellStyle name="Input 2 7" xfId="520" xr:uid="{00000000-0005-0000-0000-00006C020000}"/>
    <cellStyle name="Input 2 8" xfId="555" xr:uid="{00000000-0005-0000-0000-00006D020000}"/>
    <cellStyle name="Input 2 9" xfId="559" xr:uid="{00000000-0005-0000-0000-00006E020000}"/>
    <cellStyle name="Input 20" xfId="492" xr:uid="{00000000-0005-0000-0000-00006F020000}"/>
    <cellStyle name="Input 21" xfId="776" xr:uid="{00000000-0005-0000-0000-000070020000}"/>
    <cellStyle name="Input 22" xfId="530" xr:uid="{00000000-0005-0000-0000-000071020000}"/>
    <cellStyle name="Input 23" xfId="580" xr:uid="{00000000-0005-0000-0000-000072020000}"/>
    <cellStyle name="Input 24" xfId="1055" xr:uid="{00000000-0005-0000-0000-000073020000}"/>
    <cellStyle name="Input 25" xfId="673" xr:uid="{00000000-0005-0000-0000-000074020000}"/>
    <cellStyle name="Input 26" xfId="1846" xr:uid="{00000000-0005-0000-0000-000075020000}"/>
    <cellStyle name="Input 27" xfId="1948" xr:uid="{00000000-0005-0000-0000-000076020000}"/>
    <cellStyle name="Input 28" xfId="1991" xr:uid="{00000000-0005-0000-0000-000077020000}"/>
    <cellStyle name="Input 29" xfId="2192" xr:uid="{00000000-0005-0000-0000-000078020000}"/>
    <cellStyle name="Input 3" xfId="59" xr:uid="{00000000-0005-0000-0000-000079020000}"/>
    <cellStyle name="Input 3 10" xfId="805" xr:uid="{00000000-0005-0000-0000-00007A020000}"/>
    <cellStyle name="Input 3 11" xfId="462" xr:uid="{00000000-0005-0000-0000-00007B020000}"/>
    <cellStyle name="Input 3 12" xfId="968" xr:uid="{00000000-0005-0000-0000-00007C020000}"/>
    <cellStyle name="Input 3 13" xfId="935" xr:uid="{00000000-0005-0000-0000-00007D020000}"/>
    <cellStyle name="Input 3 14" xfId="1127" xr:uid="{00000000-0005-0000-0000-00007E020000}"/>
    <cellStyle name="Input 3 15" xfId="594" xr:uid="{00000000-0005-0000-0000-00007F020000}"/>
    <cellStyle name="Input 3 16" xfId="1279" xr:uid="{00000000-0005-0000-0000-000080020000}"/>
    <cellStyle name="Input 3 17" xfId="1360" xr:uid="{00000000-0005-0000-0000-000081020000}"/>
    <cellStyle name="Input 3 18" xfId="1438" xr:uid="{00000000-0005-0000-0000-000082020000}"/>
    <cellStyle name="Input 3 19" xfId="1519" xr:uid="{00000000-0005-0000-0000-000083020000}"/>
    <cellStyle name="Input 3 2" xfId="189" xr:uid="{00000000-0005-0000-0000-000084020000}"/>
    <cellStyle name="Input 3 20" xfId="1596" xr:uid="{00000000-0005-0000-0000-000085020000}"/>
    <cellStyle name="Input 3 21" xfId="1434" xr:uid="{00000000-0005-0000-0000-000086020000}"/>
    <cellStyle name="Input 3 22" xfId="1743" xr:uid="{00000000-0005-0000-0000-000087020000}"/>
    <cellStyle name="Input 3 23" xfId="1867" xr:uid="{00000000-0005-0000-0000-000088020000}"/>
    <cellStyle name="Input 3 24" xfId="2047" xr:uid="{00000000-0005-0000-0000-000089020000}"/>
    <cellStyle name="Input 3 25" xfId="1815" xr:uid="{00000000-0005-0000-0000-00008A020000}"/>
    <cellStyle name="Input 3 26" xfId="2065" xr:uid="{00000000-0005-0000-0000-00008B020000}"/>
    <cellStyle name="Input 3 27" xfId="2271" xr:uid="{00000000-0005-0000-0000-00008C020000}"/>
    <cellStyle name="Input 3 28" xfId="2355" xr:uid="{00000000-0005-0000-0000-00008D020000}"/>
    <cellStyle name="Input 3 29" xfId="2416" xr:uid="{00000000-0005-0000-0000-00008E020000}"/>
    <cellStyle name="Input 3 3" xfId="173" xr:uid="{00000000-0005-0000-0000-00008F020000}"/>
    <cellStyle name="Input 3 30" xfId="2496" xr:uid="{00000000-0005-0000-0000-000090020000}"/>
    <cellStyle name="Input 3 31" xfId="2576" xr:uid="{00000000-0005-0000-0000-000091020000}"/>
    <cellStyle name="Input 3 32" xfId="2248" xr:uid="{00000000-0005-0000-0000-000092020000}"/>
    <cellStyle name="Input 3 33" xfId="2686" xr:uid="{00000000-0005-0000-0000-000093020000}"/>
    <cellStyle name="Input 3 4" xfId="431" xr:uid="{00000000-0005-0000-0000-000094020000}"/>
    <cellStyle name="Input 3 5" xfId="407" xr:uid="{00000000-0005-0000-0000-000095020000}"/>
    <cellStyle name="Input 3 6" xfId="529" xr:uid="{00000000-0005-0000-0000-000096020000}"/>
    <cellStyle name="Input 3 7" xfId="551" xr:uid="{00000000-0005-0000-0000-000097020000}"/>
    <cellStyle name="Input 3 8" xfId="644" xr:uid="{00000000-0005-0000-0000-000098020000}"/>
    <cellStyle name="Input 3 9" xfId="725" xr:uid="{00000000-0005-0000-0000-000099020000}"/>
    <cellStyle name="Input 30" xfId="2318" xr:uid="{00000000-0005-0000-0000-00009A020000}"/>
    <cellStyle name="Input 31" xfId="2369" xr:uid="{00000000-0005-0000-0000-00009B020000}"/>
    <cellStyle name="Input 32" xfId="2343" xr:uid="{00000000-0005-0000-0000-00009C020000}"/>
    <cellStyle name="Input 33" xfId="2524" xr:uid="{00000000-0005-0000-0000-00009D020000}"/>
    <cellStyle name="Input 34" xfId="2692" xr:uid="{00000000-0005-0000-0000-00009E020000}"/>
    <cellStyle name="Input 4" xfId="71" xr:uid="{00000000-0005-0000-0000-00009F020000}"/>
    <cellStyle name="Input 4 10" xfId="816" xr:uid="{00000000-0005-0000-0000-0000A0020000}"/>
    <cellStyle name="Input 4 11" xfId="896" xr:uid="{00000000-0005-0000-0000-0000A1020000}"/>
    <cellStyle name="Input 4 12" xfId="980" xr:uid="{00000000-0005-0000-0000-0000A2020000}"/>
    <cellStyle name="Input 4 13" xfId="1058" xr:uid="{00000000-0005-0000-0000-0000A3020000}"/>
    <cellStyle name="Input 4 14" xfId="1137" xr:uid="{00000000-0005-0000-0000-0000A4020000}"/>
    <cellStyle name="Input 4 15" xfId="1212" xr:uid="{00000000-0005-0000-0000-0000A5020000}"/>
    <cellStyle name="Input 4 16" xfId="1291" xr:uid="{00000000-0005-0000-0000-0000A6020000}"/>
    <cellStyle name="Input 4 17" xfId="1372" xr:uid="{00000000-0005-0000-0000-0000A7020000}"/>
    <cellStyle name="Input 4 18" xfId="1450" xr:uid="{00000000-0005-0000-0000-0000A8020000}"/>
    <cellStyle name="Input 4 19" xfId="1529" xr:uid="{00000000-0005-0000-0000-0000A9020000}"/>
    <cellStyle name="Input 4 2" xfId="201" xr:uid="{00000000-0005-0000-0000-0000AA020000}"/>
    <cellStyle name="Input 4 20" xfId="1607" xr:uid="{00000000-0005-0000-0000-0000AB020000}"/>
    <cellStyle name="Input 4 21" xfId="1680" xr:uid="{00000000-0005-0000-0000-0000AC020000}"/>
    <cellStyle name="Input 4 22" xfId="1753" xr:uid="{00000000-0005-0000-0000-0000AD020000}"/>
    <cellStyle name="Input 4 23" xfId="1879" xr:uid="{00000000-0005-0000-0000-0000AE020000}"/>
    <cellStyle name="Input 4 24" xfId="2020" xr:uid="{00000000-0005-0000-0000-0000AF020000}"/>
    <cellStyle name="Input 4 25" xfId="2077" xr:uid="{00000000-0005-0000-0000-0000B0020000}"/>
    <cellStyle name="Input 4 26" xfId="2193" xr:uid="{00000000-0005-0000-0000-0000B1020000}"/>
    <cellStyle name="Input 4 27" xfId="2238" xr:uid="{00000000-0005-0000-0000-0000B2020000}"/>
    <cellStyle name="Input 4 28" xfId="2262" xr:uid="{00000000-0005-0000-0000-0000B3020000}"/>
    <cellStyle name="Input 4 29" xfId="2427" xr:uid="{00000000-0005-0000-0000-0000B4020000}"/>
    <cellStyle name="Input 4 3" xfId="293" xr:uid="{00000000-0005-0000-0000-0000B5020000}"/>
    <cellStyle name="Input 4 30" xfId="2507" xr:uid="{00000000-0005-0000-0000-0000B6020000}"/>
    <cellStyle name="Input 4 31" xfId="2588" xr:uid="{00000000-0005-0000-0000-0000B7020000}"/>
    <cellStyle name="Input 4 32" xfId="2662" xr:uid="{00000000-0005-0000-0000-0000B8020000}"/>
    <cellStyle name="Input 4 33" xfId="2715" xr:uid="{00000000-0005-0000-0000-0000B9020000}"/>
    <cellStyle name="Input 4 4" xfId="404" xr:uid="{00000000-0005-0000-0000-0000BA020000}"/>
    <cellStyle name="Input 4 5" xfId="277" xr:uid="{00000000-0005-0000-0000-0000BB020000}"/>
    <cellStyle name="Input 4 6" xfId="513" xr:uid="{00000000-0005-0000-0000-0000BC020000}"/>
    <cellStyle name="Input 4 7" xfId="490" xr:uid="{00000000-0005-0000-0000-0000BD020000}"/>
    <cellStyle name="Input 4 8" xfId="656" xr:uid="{00000000-0005-0000-0000-0000BE020000}"/>
    <cellStyle name="Input 4 9" xfId="736" xr:uid="{00000000-0005-0000-0000-0000BF020000}"/>
    <cellStyle name="Input 5" xfId="81" xr:uid="{00000000-0005-0000-0000-0000C0020000}"/>
    <cellStyle name="Input 5 10" xfId="826" xr:uid="{00000000-0005-0000-0000-0000C1020000}"/>
    <cellStyle name="Input 5 11" xfId="906" xr:uid="{00000000-0005-0000-0000-0000C2020000}"/>
    <cellStyle name="Input 5 12" xfId="990" xr:uid="{00000000-0005-0000-0000-0000C3020000}"/>
    <cellStyle name="Input 5 13" xfId="1068" xr:uid="{00000000-0005-0000-0000-0000C4020000}"/>
    <cellStyle name="Input 5 14" xfId="1147" xr:uid="{00000000-0005-0000-0000-0000C5020000}"/>
    <cellStyle name="Input 5 15" xfId="1222" xr:uid="{00000000-0005-0000-0000-0000C6020000}"/>
    <cellStyle name="Input 5 16" xfId="1301" xr:uid="{00000000-0005-0000-0000-0000C7020000}"/>
    <cellStyle name="Input 5 17" xfId="1382" xr:uid="{00000000-0005-0000-0000-0000C8020000}"/>
    <cellStyle name="Input 5 18" xfId="1460" xr:uid="{00000000-0005-0000-0000-0000C9020000}"/>
    <cellStyle name="Input 5 19" xfId="1539" xr:uid="{00000000-0005-0000-0000-0000CA020000}"/>
    <cellStyle name="Input 5 2" xfId="211" xr:uid="{00000000-0005-0000-0000-0000CB020000}"/>
    <cellStyle name="Input 5 20" xfId="1617" xr:uid="{00000000-0005-0000-0000-0000CC020000}"/>
    <cellStyle name="Input 5 21" xfId="1690" xr:uid="{00000000-0005-0000-0000-0000CD020000}"/>
    <cellStyle name="Input 5 22" xfId="1763" xr:uid="{00000000-0005-0000-0000-0000CE020000}"/>
    <cellStyle name="Input 5 23" xfId="1889" xr:uid="{00000000-0005-0000-0000-0000CF020000}"/>
    <cellStyle name="Input 5 24" xfId="1848" xr:uid="{00000000-0005-0000-0000-0000D0020000}"/>
    <cellStyle name="Input 5 25" xfId="2087" xr:uid="{00000000-0005-0000-0000-0000D1020000}"/>
    <cellStyle name="Input 5 26" xfId="2092" xr:uid="{00000000-0005-0000-0000-0000D2020000}"/>
    <cellStyle name="Input 5 27" xfId="2048" xr:uid="{00000000-0005-0000-0000-0000D3020000}"/>
    <cellStyle name="Input 5 28" xfId="2231" xr:uid="{00000000-0005-0000-0000-0000D4020000}"/>
    <cellStyle name="Input 5 29" xfId="2437" xr:uid="{00000000-0005-0000-0000-0000D5020000}"/>
    <cellStyle name="Input 5 3" xfId="311" xr:uid="{00000000-0005-0000-0000-0000D6020000}"/>
    <cellStyle name="Input 5 30" xfId="2517" xr:uid="{00000000-0005-0000-0000-0000D7020000}"/>
    <cellStyle name="Input 5 31" xfId="2598" xr:uid="{00000000-0005-0000-0000-0000D8020000}"/>
    <cellStyle name="Input 5 32" xfId="2665" xr:uid="{00000000-0005-0000-0000-0000D9020000}"/>
    <cellStyle name="Input 5 33" xfId="2725" xr:uid="{00000000-0005-0000-0000-0000DA020000}"/>
    <cellStyle name="Input 5 4" xfId="252" xr:uid="{00000000-0005-0000-0000-0000DB020000}"/>
    <cellStyle name="Input 5 5" xfId="449" xr:uid="{00000000-0005-0000-0000-0000DC020000}"/>
    <cellStyle name="Input 5 6" xfId="582" xr:uid="{00000000-0005-0000-0000-0000DD020000}"/>
    <cellStyle name="Input 5 7" xfId="565" xr:uid="{00000000-0005-0000-0000-0000DE020000}"/>
    <cellStyle name="Input 5 8" xfId="666" xr:uid="{00000000-0005-0000-0000-0000DF020000}"/>
    <cellStyle name="Input 5 9" xfId="746" xr:uid="{00000000-0005-0000-0000-0000E0020000}"/>
    <cellStyle name="Input 6" xfId="76" xr:uid="{00000000-0005-0000-0000-0000E1020000}"/>
    <cellStyle name="Input 6 10" xfId="821" xr:uid="{00000000-0005-0000-0000-0000E2020000}"/>
    <cellStyle name="Input 6 11" xfId="901" xr:uid="{00000000-0005-0000-0000-0000E3020000}"/>
    <cellStyle name="Input 6 12" xfId="985" xr:uid="{00000000-0005-0000-0000-0000E4020000}"/>
    <cellStyle name="Input 6 13" xfId="1063" xr:uid="{00000000-0005-0000-0000-0000E5020000}"/>
    <cellStyle name="Input 6 14" xfId="1142" xr:uid="{00000000-0005-0000-0000-0000E6020000}"/>
    <cellStyle name="Input 6 15" xfId="1217" xr:uid="{00000000-0005-0000-0000-0000E7020000}"/>
    <cellStyle name="Input 6 16" xfId="1296" xr:uid="{00000000-0005-0000-0000-0000E8020000}"/>
    <cellStyle name="Input 6 17" xfId="1377" xr:uid="{00000000-0005-0000-0000-0000E9020000}"/>
    <cellStyle name="Input 6 18" xfId="1455" xr:uid="{00000000-0005-0000-0000-0000EA020000}"/>
    <cellStyle name="Input 6 19" xfId="1534" xr:uid="{00000000-0005-0000-0000-0000EB020000}"/>
    <cellStyle name="Input 6 2" xfId="206" xr:uid="{00000000-0005-0000-0000-0000EC020000}"/>
    <cellStyle name="Input 6 20" xfId="1612" xr:uid="{00000000-0005-0000-0000-0000ED020000}"/>
    <cellStyle name="Input 6 21" xfId="1685" xr:uid="{00000000-0005-0000-0000-0000EE020000}"/>
    <cellStyle name="Input 6 22" xfId="1758" xr:uid="{00000000-0005-0000-0000-0000EF020000}"/>
    <cellStyle name="Input 6 23" xfId="1884" xr:uid="{00000000-0005-0000-0000-0000F0020000}"/>
    <cellStyle name="Input 6 24" xfId="1847" xr:uid="{00000000-0005-0000-0000-0000F1020000}"/>
    <cellStyle name="Input 6 25" xfId="2082" xr:uid="{00000000-0005-0000-0000-0000F2020000}"/>
    <cellStyle name="Input 6 26" xfId="2061" xr:uid="{00000000-0005-0000-0000-0000F3020000}"/>
    <cellStyle name="Input 6 27" xfId="2216" xr:uid="{00000000-0005-0000-0000-0000F4020000}"/>
    <cellStyle name="Input 6 28" xfId="2273" xr:uid="{00000000-0005-0000-0000-0000F5020000}"/>
    <cellStyle name="Input 6 29" xfId="2432" xr:uid="{00000000-0005-0000-0000-0000F6020000}"/>
    <cellStyle name="Input 6 3" xfId="324" xr:uid="{00000000-0005-0000-0000-0000F7020000}"/>
    <cellStyle name="Input 6 30" xfId="2512" xr:uid="{00000000-0005-0000-0000-0000F8020000}"/>
    <cellStyle name="Input 6 31" xfId="2593" xr:uid="{00000000-0005-0000-0000-0000F9020000}"/>
    <cellStyle name="Input 6 32" xfId="2442" xr:uid="{00000000-0005-0000-0000-0000FA020000}"/>
    <cellStyle name="Input 6 33" xfId="2720" xr:uid="{00000000-0005-0000-0000-0000FB020000}"/>
    <cellStyle name="Input 6 4" xfId="380" xr:uid="{00000000-0005-0000-0000-0000FC020000}"/>
    <cellStyle name="Input 6 5" xfId="154" xr:uid="{00000000-0005-0000-0000-0000FD020000}"/>
    <cellStyle name="Input 6 6" xfId="531" xr:uid="{00000000-0005-0000-0000-0000FE020000}"/>
    <cellStyle name="Input 6 7" xfId="502" xr:uid="{00000000-0005-0000-0000-0000FF020000}"/>
    <cellStyle name="Input 6 8" xfId="661" xr:uid="{00000000-0005-0000-0000-000000030000}"/>
    <cellStyle name="Input 6 9" xfId="741" xr:uid="{00000000-0005-0000-0000-000001030000}"/>
    <cellStyle name="Input 7" xfId="73" xr:uid="{00000000-0005-0000-0000-000002030000}"/>
    <cellStyle name="Input 7 10" xfId="818" xr:uid="{00000000-0005-0000-0000-000003030000}"/>
    <cellStyle name="Input 7 11" xfId="898" xr:uid="{00000000-0005-0000-0000-000004030000}"/>
    <cellStyle name="Input 7 12" xfId="982" xr:uid="{00000000-0005-0000-0000-000005030000}"/>
    <cellStyle name="Input 7 13" xfId="1060" xr:uid="{00000000-0005-0000-0000-000006030000}"/>
    <cellStyle name="Input 7 14" xfId="1139" xr:uid="{00000000-0005-0000-0000-000007030000}"/>
    <cellStyle name="Input 7 15" xfId="1214" xr:uid="{00000000-0005-0000-0000-000008030000}"/>
    <cellStyle name="Input 7 16" xfId="1293" xr:uid="{00000000-0005-0000-0000-000009030000}"/>
    <cellStyle name="Input 7 17" xfId="1374" xr:uid="{00000000-0005-0000-0000-00000A030000}"/>
    <cellStyle name="Input 7 18" xfId="1452" xr:uid="{00000000-0005-0000-0000-00000B030000}"/>
    <cellStyle name="Input 7 19" xfId="1531" xr:uid="{00000000-0005-0000-0000-00000C030000}"/>
    <cellStyle name="Input 7 2" xfId="203" xr:uid="{00000000-0005-0000-0000-00000D030000}"/>
    <cellStyle name="Input 7 20" xfId="1609" xr:uid="{00000000-0005-0000-0000-00000E030000}"/>
    <cellStyle name="Input 7 21" xfId="1682" xr:uid="{00000000-0005-0000-0000-00000F030000}"/>
    <cellStyle name="Input 7 22" xfId="1755" xr:uid="{00000000-0005-0000-0000-000010030000}"/>
    <cellStyle name="Input 7 23" xfId="1881" xr:uid="{00000000-0005-0000-0000-000011030000}"/>
    <cellStyle name="Input 7 24" xfId="1835" xr:uid="{00000000-0005-0000-0000-000012030000}"/>
    <cellStyle name="Input 7 25" xfId="2079" xr:uid="{00000000-0005-0000-0000-000013030000}"/>
    <cellStyle name="Input 7 26" xfId="2159" xr:uid="{00000000-0005-0000-0000-000014030000}"/>
    <cellStyle name="Input 7 27" xfId="2245" xr:uid="{00000000-0005-0000-0000-000015030000}"/>
    <cellStyle name="Input 7 28" xfId="2143" xr:uid="{00000000-0005-0000-0000-000016030000}"/>
    <cellStyle name="Input 7 29" xfId="2429" xr:uid="{00000000-0005-0000-0000-000017030000}"/>
    <cellStyle name="Input 7 3" xfId="285" xr:uid="{00000000-0005-0000-0000-000018030000}"/>
    <cellStyle name="Input 7 30" xfId="2509" xr:uid="{00000000-0005-0000-0000-000019030000}"/>
    <cellStyle name="Input 7 31" xfId="2590" xr:uid="{00000000-0005-0000-0000-00001A030000}"/>
    <cellStyle name="Input 7 32" xfId="2199" xr:uid="{00000000-0005-0000-0000-00001B030000}"/>
    <cellStyle name="Input 7 33" xfId="2717" xr:uid="{00000000-0005-0000-0000-00001C030000}"/>
    <cellStyle name="Input 7 4" xfId="362" xr:uid="{00000000-0005-0000-0000-00001D030000}"/>
    <cellStyle name="Input 7 5" xfId="363" xr:uid="{00000000-0005-0000-0000-00001E030000}"/>
    <cellStyle name="Input 7 6" xfId="455" xr:uid="{00000000-0005-0000-0000-00001F030000}"/>
    <cellStyle name="Input 7 7" xfId="552" xr:uid="{00000000-0005-0000-0000-000020030000}"/>
    <cellStyle name="Input 7 8" xfId="658" xr:uid="{00000000-0005-0000-0000-000021030000}"/>
    <cellStyle name="Input 7 9" xfId="738" xr:uid="{00000000-0005-0000-0000-000022030000}"/>
    <cellStyle name="Input 8" xfId="102" xr:uid="{00000000-0005-0000-0000-000023030000}"/>
    <cellStyle name="Input 8 10" xfId="847" xr:uid="{00000000-0005-0000-0000-000024030000}"/>
    <cellStyle name="Input 8 11" xfId="927" xr:uid="{00000000-0005-0000-0000-000025030000}"/>
    <cellStyle name="Input 8 12" xfId="1011" xr:uid="{00000000-0005-0000-0000-000026030000}"/>
    <cellStyle name="Input 8 13" xfId="1089" xr:uid="{00000000-0005-0000-0000-000027030000}"/>
    <cellStyle name="Input 8 14" xfId="1168" xr:uid="{00000000-0005-0000-0000-000028030000}"/>
    <cellStyle name="Input 8 15" xfId="1243" xr:uid="{00000000-0005-0000-0000-000029030000}"/>
    <cellStyle name="Input 8 16" xfId="1321" xr:uid="{00000000-0005-0000-0000-00002A030000}"/>
    <cellStyle name="Input 8 17" xfId="1402" xr:uid="{00000000-0005-0000-0000-00002B030000}"/>
    <cellStyle name="Input 8 18" xfId="1480" xr:uid="{00000000-0005-0000-0000-00002C030000}"/>
    <cellStyle name="Input 8 19" xfId="1559" xr:uid="{00000000-0005-0000-0000-00002D030000}"/>
    <cellStyle name="Input 8 2" xfId="232" xr:uid="{00000000-0005-0000-0000-00002E030000}"/>
    <cellStyle name="Input 8 20" xfId="1637" xr:uid="{00000000-0005-0000-0000-00002F030000}"/>
    <cellStyle name="Input 8 21" xfId="1709" xr:uid="{00000000-0005-0000-0000-000030030000}"/>
    <cellStyle name="Input 8 22" xfId="1782" xr:uid="{00000000-0005-0000-0000-000031030000}"/>
    <cellStyle name="Input 8 23" xfId="1910" xr:uid="{00000000-0005-0000-0000-000032030000}"/>
    <cellStyle name="Input 8 24" xfId="1985" xr:uid="{00000000-0005-0000-0000-000033030000}"/>
    <cellStyle name="Input 8 25" xfId="2108" xr:uid="{00000000-0005-0000-0000-000034030000}"/>
    <cellStyle name="Input 8 26" xfId="2217" xr:uid="{00000000-0005-0000-0000-000035030000}"/>
    <cellStyle name="Input 8 27" xfId="2255" xr:uid="{00000000-0005-0000-0000-000036030000}"/>
    <cellStyle name="Input 8 28" xfId="2344" xr:uid="{00000000-0005-0000-0000-000037030000}"/>
    <cellStyle name="Input 8 29" xfId="2458" xr:uid="{00000000-0005-0000-0000-000038030000}"/>
    <cellStyle name="Input 8 3" xfId="152" xr:uid="{00000000-0005-0000-0000-000039030000}"/>
    <cellStyle name="Input 8 30" xfId="2538" xr:uid="{00000000-0005-0000-0000-00003A030000}"/>
    <cellStyle name="Input 8 31" xfId="2619" xr:uid="{00000000-0005-0000-0000-00003B030000}"/>
    <cellStyle name="Input 8 32" xfId="2678" xr:uid="{00000000-0005-0000-0000-00003C030000}"/>
    <cellStyle name="Input 8 33" xfId="2744" xr:uid="{00000000-0005-0000-0000-00003D030000}"/>
    <cellStyle name="Input 8 4" xfId="389" xr:uid="{00000000-0005-0000-0000-00003E030000}"/>
    <cellStyle name="Input 8 5" xfId="468" xr:uid="{00000000-0005-0000-0000-00003F030000}"/>
    <cellStyle name="Input 8 6" xfId="516" xr:uid="{00000000-0005-0000-0000-000040030000}"/>
    <cellStyle name="Input 8 7" xfId="607" xr:uid="{00000000-0005-0000-0000-000041030000}"/>
    <cellStyle name="Input 8 8" xfId="687" xr:uid="{00000000-0005-0000-0000-000042030000}"/>
    <cellStyle name="Input 8 9" xfId="766" xr:uid="{00000000-0005-0000-0000-000043030000}"/>
    <cellStyle name="Input 9" xfId="97" xr:uid="{00000000-0005-0000-0000-000044030000}"/>
    <cellStyle name="Input 9 10" xfId="842" xr:uid="{00000000-0005-0000-0000-000045030000}"/>
    <cellStyle name="Input 9 11" xfId="922" xr:uid="{00000000-0005-0000-0000-000046030000}"/>
    <cellStyle name="Input 9 12" xfId="1006" xr:uid="{00000000-0005-0000-0000-000047030000}"/>
    <cellStyle name="Input 9 13" xfId="1084" xr:uid="{00000000-0005-0000-0000-000048030000}"/>
    <cellStyle name="Input 9 14" xfId="1163" xr:uid="{00000000-0005-0000-0000-000049030000}"/>
    <cellStyle name="Input 9 15" xfId="1238" xr:uid="{00000000-0005-0000-0000-00004A030000}"/>
    <cellStyle name="Input 9 16" xfId="1316" xr:uid="{00000000-0005-0000-0000-00004B030000}"/>
    <cellStyle name="Input 9 17" xfId="1397" xr:uid="{00000000-0005-0000-0000-00004C030000}"/>
    <cellStyle name="Input 9 18" xfId="1475" xr:uid="{00000000-0005-0000-0000-00004D030000}"/>
    <cellStyle name="Input 9 19" xfId="1554" xr:uid="{00000000-0005-0000-0000-00004E030000}"/>
    <cellStyle name="Input 9 2" xfId="227" xr:uid="{00000000-0005-0000-0000-00004F030000}"/>
    <cellStyle name="Input 9 20" xfId="1632" xr:uid="{00000000-0005-0000-0000-000050030000}"/>
    <cellStyle name="Input 9 21" xfId="1704" xr:uid="{00000000-0005-0000-0000-000051030000}"/>
    <cellStyle name="Input 9 22" xfId="1777" xr:uid="{00000000-0005-0000-0000-000052030000}"/>
    <cellStyle name="Input 9 23" xfId="1905" xr:uid="{00000000-0005-0000-0000-000053030000}"/>
    <cellStyle name="Input 9 24" xfId="2027" xr:uid="{00000000-0005-0000-0000-000054030000}"/>
    <cellStyle name="Input 9 25" xfId="2103" xr:uid="{00000000-0005-0000-0000-000055030000}"/>
    <cellStyle name="Input 9 26" xfId="1896" xr:uid="{00000000-0005-0000-0000-000056030000}"/>
    <cellStyle name="Input 9 27" xfId="2232" xr:uid="{00000000-0005-0000-0000-000057030000}"/>
    <cellStyle name="Input 9 28" xfId="2165" xr:uid="{00000000-0005-0000-0000-000058030000}"/>
    <cellStyle name="Input 9 29" xfId="2453" xr:uid="{00000000-0005-0000-0000-000059030000}"/>
    <cellStyle name="Input 9 3" xfId="147" xr:uid="{00000000-0005-0000-0000-00005A030000}"/>
    <cellStyle name="Input 9 30" xfId="2533" xr:uid="{00000000-0005-0000-0000-00005B030000}"/>
    <cellStyle name="Input 9 31" xfId="2614" xr:uid="{00000000-0005-0000-0000-00005C030000}"/>
    <cellStyle name="Input 9 32" xfId="2478" xr:uid="{00000000-0005-0000-0000-00005D030000}"/>
    <cellStyle name="Input 9 33" xfId="2739" xr:uid="{00000000-0005-0000-0000-00005E030000}"/>
    <cellStyle name="Input 9 4" xfId="418" xr:uid="{00000000-0005-0000-0000-00005F030000}"/>
    <cellStyle name="Input 9 5" xfId="414" xr:uid="{00000000-0005-0000-0000-000060030000}"/>
    <cellStyle name="Input 9 6" xfId="476" xr:uid="{00000000-0005-0000-0000-000061030000}"/>
    <cellStyle name="Input 9 7" xfId="602" xr:uid="{00000000-0005-0000-0000-000062030000}"/>
    <cellStyle name="Input 9 8" xfId="682" xr:uid="{00000000-0005-0000-0000-000063030000}"/>
    <cellStyle name="Input 9 9" xfId="761" xr:uid="{00000000-0005-0000-0000-000064030000}"/>
    <cellStyle name="Linked Cell 2" xfId="39" xr:uid="{00000000-0005-0000-0000-000065030000}"/>
    <cellStyle name="Neutral 2" xfId="40" xr:uid="{00000000-0005-0000-0000-000066030000}"/>
    <cellStyle name="Normal" xfId="0" builtinId="0"/>
    <cellStyle name="Normal 2" xfId="41" xr:uid="{00000000-0005-0000-0000-000068030000}"/>
    <cellStyle name="Normal 3" xfId="1" xr:uid="{00000000-0005-0000-0000-000069030000}"/>
    <cellStyle name="Normal 4" xfId="2" xr:uid="{00000000-0005-0000-0000-00006A030000}"/>
    <cellStyle name="Normal 4 2" xfId="52" xr:uid="{00000000-0005-0000-0000-00006B030000}"/>
    <cellStyle name="Normal 4 2 2" xfId="69" xr:uid="{00000000-0005-0000-0000-00006C030000}"/>
    <cellStyle name="Normal 4 2 3" xfId="88" xr:uid="{00000000-0005-0000-0000-00006D030000}"/>
    <cellStyle name="Normal 4 2 4" xfId="112" xr:uid="{00000000-0005-0000-0000-00006E030000}"/>
    <cellStyle name="Normal 4 2 5" xfId="124" xr:uid="{00000000-0005-0000-0000-00006F030000}"/>
    <cellStyle name="Normal 4 2 6" xfId="137" xr:uid="{00000000-0005-0000-0000-000070030000}"/>
    <cellStyle name="Normal 4 3" xfId="68" xr:uid="{00000000-0005-0000-0000-000071030000}"/>
    <cellStyle name="Normal 4 4" xfId="86" xr:uid="{00000000-0005-0000-0000-000072030000}"/>
    <cellStyle name="Normal 4 5" xfId="110" xr:uid="{00000000-0005-0000-0000-000073030000}"/>
    <cellStyle name="Normal 4 6" xfId="122" xr:uid="{00000000-0005-0000-0000-000074030000}"/>
    <cellStyle name="Normal 4 7" xfId="135" xr:uid="{00000000-0005-0000-0000-000075030000}"/>
    <cellStyle name="Normal 5" xfId="1813" xr:uid="{00000000-0005-0000-0000-000076030000}"/>
    <cellStyle name="Normal 83 2" xfId="139" xr:uid="{00000000-0005-0000-0000-000077030000}"/>
    <cellStyle name="Note 10" xfId="100" xr:uid="{00000000-0005-0000-0000-000078030000}"/>
    <cellStyle name="Note 10 10" xfId="845" xr:uid="{00000000-0005-0000-0000-000079030000}"/>
    <cellStyle name="Note 10 11" xfId="925" xr:uid="{00000000-0005-0000-0000-00007A030000}"/>
    <cellStyle name="Note 10 12" xfId="1009" xr:uid="{00000000-0005-0000-0000-00007B030000}"/>
    <cellStyle name="Note 10 13" xfId="1087" xr:uid="{00000000-0005-0000-0000-00007C030000}"/>
    <cellStyle name="Note 10 14" xfId="1166" xr:uid="{00000000-0005-0000-0000-00007D030000}"/>
    <cellStyle name="Note 10 15" xfId="1241" xr:uid="{00000000-0005-0000-0000-00007E030000}"/>
    <cellStyle name="Note 10 16" xfId="1319" xr:uid="{00000000-0005-0000-0000-00007F030000}"/>
    <cellStyle name="Note 10 17" xfId="1400" xr:uid="{00000000-0005-0000-0000-000080030000}"/>
    <cellStyle name="Note 10 18" xfId="1478" xr:uid="{00000000-0005-0000-0000-000081030000}"/>
    <cellStyle name="Note 10 19" xfId="1557" xr:uid="{00000000-0005-0000-0000-000082030000}"/>
    <cellStyle name="Note 10 2" xfId="230" xr:uid="{00000000-0005-0000-0000-000083030000}"/>
    <cellStyle name="Note 10 20" xfId="1635" xr:uid="{00000000-0005-0000-0000-000084030000}"/>
    <cellStyle name="Note 10 21" xfId="1707" xr:uid="{00000000-0005-0000-0000-000085030000}"/>
    <cellStyle name="Note 10 22" xfId="1780" xr:uid="{00000000-0005-0000-0000-000086030000}"/>
    <cellStyle name="Note 10 23" xfId="1908" xr:uid="{00000000-0005-0000-0000-000087030000}"/>
    <cellStyle name="Note 10 24" xfId="1855" xr:uid="{00000000-0005-0000-0000-000088030000}"/>
    <cellStyle name="Note 10 25" xfId="2018" xr:uid="{00000000-0005-0000-0000-000089030000}"/>
    <cellStyle name="Note 10 26" xfId="2106" xr:uid="{00000000-0005-0000-0000-00008A030000}"/>
    <cellStyle name="Note 10 27" xfId="2213" xr:uid="{00000000-0005-0000-0000-00008B030000}"/>
    <cellStyle name="Note 10 28" xfId="2286" xr:uid="{00000000-0005-0000-0000-00008C030000}"/>
    <cellStyle name="Note 10 29" xfId="2253" xr:uid="{00000000-0005-0000-0000-00008D030000}"/>
    <cellStyle name="Note 10 3" xfId="169" xr:uid="{00000000-0005-0000-0000-00008E030000}"/>
    <cellStyle name="Note 10 30" xfId="2374" xr:uid="{00000000-0005-0000-0000-00008F030000}"/>
    <cellStyle name="Note 10 31" xfId="2456" xr:uid="{00000000-0005-0000-0000-000090030000}"/>
    <cellStyle name="Note 10 32" xfId="2536" xr:uid="{00000000-0005-0000-0000-000091030000}"/>
    <cellStyle name="Note 10 33" xfId="2617" xr:uid="{00000000-0005-0000-0000-000092030000}"/>
    <cellStyle name="Note 10 34" xfId="2156" xr:uid="{00000000-0005-0000-0000-000093030000}"/>
    <cellStyle name="Note 10 35" xfId="2742" xr:uid="{00000000-0005-0000-0000-000094030000}"/>
    <cellStyle name="Note 10 4" xfId="218" xr:uid="{00000000-0005-0000-0000-000095030000}"/>
    <cellStyle name="Note 10 5" xfId="316" xr:uid="{00000000-0005-0000-0000-000096030000}"/>
    <cellStyle name="Note 10 6" xfId="478" xr:uid="{00000000-0005-0000-0000-000097030000}"/>
    <cellStyle name="Note 10 7" xfId="605" xr:uid="{00000000-0005-0000-0000-000098030000}"/>
    <cellStyle name="Note 10 8" xfId="685" xr:uid="{00000000-0005-0000-0000-000099030000}"/>
    <cellStyle name="Note 10 9" xfId="764" xr:uid="{00000000-0005-0000-0000-00009A030000}"/>
    <cellStyle name="Note 11" xfId="108" xr:uid="{00000000-0005-0000-0000-00009B030000}"/>
    <cellStyle name="Note 11 10" xfId="853" xr:uid="{00000000-0005-0000-0000-00009C030000}"/>
    <cellStyle name="Note 11 11" xfId="933" xr:uid="{00000000-0005-0000-0000-00009D030000}"/>
    <cellStyle name="Note 11 12" xfId="1017" xr:uid="{00000000-0005-0000-0000-00009E030000}"/>
    <cellStyle name="Note 11 13" xfId="1095" xr:uid="{00000000-0005-0000-0000-00009F030000}"/>
    <cellStyle name="Note 11 14" xfId="1174" xr:uid="{00000000-0005-0000-0000-0000A0030000}"/>
    <cellStyle name="Note 11 15" xfId="1249" xr:uid="{00000000-0005-0000-0000-0000A1030000}"/>
    <cellStyle name="Note 11 16" xfId="1327" xr:uid="{00000000-0005-0000-0000-0000A2030000}"/>
    <cellStyle name="Note 11 17" xfId="1408" xr:uid="{00000000-0005-0000-0000-0000A3030000}"/>
    <cellStyle name="Note 11 18" xfId="1486" xr:uid="{00000000-0005-0000-0000-0000A4030000}"/>
    <cellStyle name="Note 11 19" xfId="1565" xr:uid="{00000000-0005-0000-0000-0000A5030000}"/>
    <cellStyle name="Note 11 2" xfId="238" xr:uid="{00000000-0005-0000-0000-0000A6030000}"/>
    <cellStyle name="Note 11 20" xfId="1643" xr:uid="{00000000-0005-0000-0000-0000A7030000}"/>
    <cellStyle name="Note 11 21" xfId="1715" xr:uid="{00000000-0005-0000-0000-0000A8030000}"/>
    <cellStyle name="Note 11 22" xfId="1788" xr:uid="{00000000-0005-0000-0000-0000A9030000}"/>
    <cellStyle name="Note 11 23" xfId="1916" xr:uid="{00000000-0005-0000-0000-0000AA030000}"/>
    <cellStyle name="Note 11 24" xfId="1833" xr:uid="{00000000-0005-0000-0000-0000AB030000}"/>
    <cellStyle name="Note 11 25" xfId="1818" xr:uid="{00000000-0005-0000-0000-0000AC030000}"/>
    <cellStyle name="Note 11 26" xfId="2114" xr:uid="{00000000-0005-0000-0000-0000AD030000}"/>
    <cellStyle name="Note 11 27" xfId="2197" xr:uid="{00000000-0005-0000-0000-0000AE030000}"/>
    <cellStyle name="Note 11 28" xfId="2218" xr:uid="{00000000-0005-0000-0000-0000AF030000}"/>
    <cellStyle name="Note 11 29" xfId="2336" xr:uid="{00000000-0005-0000-0000-0000B0030000}"/>
    <cellStyle name="Note 11 3" xfId="291" xr:uid="{00000000-0005-0000-0000-0000B1030000}"/>
    <cellStyle name="Note 11 30" xfId="2384" xr:uid="{00000000-0005-0000-0000-0000B2030000}"/>
    <cellStyle name="Note 11 31" xfId="2464" xr:uid="{00000000-0005-0000-0000-0000B3030000}"/>
    <cellStyle name="Note 11 32" xfId="2544" xr:uid="{00000000-0005-0000-0000-0000B4030000}"/>
    <cellStyle name="Note 11 33" xfId="2625" xr:uid="{00000000-0005-0000-0000-0000B5030000}"/>
    <cellStyle name="Note 11 34" xfId="2660" xr:uid="{00000000-0005-0000-0000-0000B6030000}"/>
    <cellStyle name="Note 11 35" xfId="2750" xr:uid="{00000000-0005-0000-0000-0000B7030000}"/>
    <cellStyle name="Note 11 4" xfId="254" xr:uid="{00000000-0005-0000-0000-0000B8030000}"/>
    <cellStyle name="Note 11 5" xfId="387" xr:uid="{00000000-0005-0000-0000-0000B9030000}"/>
    <cellStyle name="Note 11 6" xfId="553" xr:uid="{00000000-0005-0000-0000-0000BA030000}"/>
    <cellStyle name="Note 11 7" xfId="613" xr:uid="{00000000-0005-0000-0000-0000BB030000}"/>
    <cellStyle name="Note 11 8" xfId="693" xr:uid="{00000000-0005-0000-0000-0000BC030000}"/>
    <cellStyle name="Note 11 9" xfId="772" xr:uid="{00000000-0005-0000-0000-0000BD030000}"/>
    <cellStyle name="Note 12" xfId="119" xr:uid="{00000000-0005-0000-0000-0000BE030000}"/>
    <cellStyle name="Note 12 10" xfId="864" xr:uid="{00000000-0005-0000-0000-0000BF030000}"/>
    <cellStyle name="Note 12 11" xfId="944" xr:uid="{00000000-0005-0000-0000-0000C0030000}"/>
    <cellStyle name="Note 12 12" xfId="1027" xr:uid="{00000000-0005-0000-0000-0000C1030000}"/>
    <cellStyle name="Note 12 13" xfId="1106" xr:uid="{00000000-0005-0000-0000-0000C2030000}"/>
    <cellStyle name="Note 12 14" xfId="1183" xr:uid="{00000000-0005-0000-0000-0000C3030000}"/>
    <cellStyle name="Note 12 15" xfId="1259" xr:uid="{00000000-0005-0000-0000-0000C4030000}"/>
    <cellStyle name="Note 12 16" xfId="1337" xr:uid="{00000000-0005-0000-0000-0000C5030000}"/>
    <cellStyle name="Note 12 17" xfId="1418" xr:uid="{00000000-0005-0000-0000-0000C6030000}"/>
    <cellStyle name="Note 12 18" xfId="1496" xr:uid="{00000000-0005-0000-0000-0000C7030000}"/>
    <cellStyle name="Note 12 19" xfId="1575" xr:uid="{00000000-0005-0000-0000-0000C8030000}"/>
    <cellStyle name="Note 12 2" xfId="249" xr:uid="{00000000-0005-0000-0000-0000C9030000}"/>
    <cellStyle name="Note 12 20" xfId="1652" xr:uid="{00000000-0005-0000-0000-0000CA030000}"/>
    <cellStyle name="Note 12 21" xfId="1724" xr:uid="{00000000-0005-0000-0000-0000CB030000}"/>
    <cellStyle name="Note 12 22" xfId="1797" xr:uid="{00000000-0005-0000-0000-0000CC030000}"/>
    <cellStyle name="Note 12 23" xfId="1927" xr:uid="{00000000-0005-0000-0000-0000CD030000}"/>
    <cellStyle name="Note 12 24" xfId="1994" xr:uid="{00000000-0005-0000-0000-0000CE030000}"/>
    <cellStyle name="Note 12 25" xfId="1853" xr:uid="{00000000-0005-0000-0000-0000CF030000}"/>
    <cellStyle name="Note 12 26" xfId="2123" xr:uid="{00000000-0005-0000-0000-0000D0030000}"/>
    <cellStyle name="Note 12 27" xfId="1996" xr:uid="{00000000-0005-0000-0000-0000D1030000}"/>
    <cellStyle name="Note 12 28" xfId="2198" xr:uid="{00000000-0005-0000-0000-0000D2030000}"/>
    <cellStyle name="Note 12 29" xfId="2348" xr:uid="{00000000-0005-0000-0000-0000D3030000}"/>
    <cellStyle name="Note 12 3" xfId="171" xr:uid="{00000000-0005-0000-0000-0000D4030000}"/>
    <cellStyle name="Note 12 30" xfId="2394" xr:uid="{00000000-0005-0000-0000-0000D5030000}"/>
    <cellStyle name="Note 12 31" xfId="2475" xr:uid="{00000000-0005-0000-0000-0000D6030000}"/>
    <cellStyle name="Note 12 32" xfId="2553" xr:uid="{00000000-0005-0000-0000-0000D7030000}"/>
    <cellStyle name="Note 12 33" xfId="2636" xr:uid="{00000000-0005-0000-0000-0000D8030000}"/>
    <cellStyle name="Note 12 34" xfId="1894" xr:uid="{00000000-0005-0000-0000-0000D9030000}"/>
    <cellStyle name="Note 12 35" xfId="2759" xr:uid="{00000000-0005-0000-0000-0000DA030000}"/>
    <cellStyle name="Note 12 4" xfId="417" xr:uid="{00000000-0005-0000-0000-0000DB030000}"/>
    <cellStyle name="Note 12 5" xfId="162" xr:uid="{00000000-0005-0000-0000-0000DC030000}"/>
    <cellStyle name="Note 12 6" xfId="524" xr:uid="{00000000-0005-0000-0000-0000DD030000}"/>
    <cellStyle name="Note 12 7" xfId="624" xr:uid="{00000000-0005-0000-0000-0000DE030000}"/>
    <cellStyle name="Note 12 8" xfId="704" xr:uid="{00000000-0005-0000-0000-0000DF030000}"/>
    <cellStyle name="Note 12 9" xfId="783" xr:uid="{00000000-0005-0000-0000-0000E0030000}"/>
    <cellStyle name="Note 13" xfId="114" xr:uid="{00000000-0005-0000-0000-0000E1030000}"/>
    <cellStyle name="Note 13 10" xfId="859" xr:uid="{00000000-0005-0000-0000-0000E2030000}"/>
    <cellStyle name="Note 13 11" xfId="939" xr:uid="{00000000-0005-0000-0000-0000E3030000}"/>
    <cellStyle name="Note 13 12" xfId="1022" xr:uid="{00000000-0005-0000-0000-0000E4030000}"/>
    <cellStyle name="Note 13 13" xfId="1101" xr:uid="{00000000-0005-0000-0000-0000E5030000}"/>
    <cellStyle name="Note 13 14" xfId="1178" xr:uid="{00000000-0005-0000-0000-0000E6030000}"/>
    <cellStyle name="Note 13 15" xfId="1254" xr:uid="{00000000-0005-0000-0000-0000E7030000}"/>
    <cellStyle name="Note 13 16" xfId="1332" xr:uid="{00000000-0005-0000-0000-0000E8030000}"/>
    <cellStyle name="Note 13 17" xfId="1413" xr:uid="{00000000-0005-0000-0000-0000E9030000}"/>
    <cellStyle name="Note 13 18" xfId="1491" xr:uid="{00000000-0005-0000-0000-0000EA030000}"/>
    <cellStyle name="Note 13 19" xfId="1570" xr:uid="{00000000-0005-0000-0000-0000EB030000}"/>
    <cellStyle name="Note 13 2" xfId="244" xr:uid="{00000000-0005-0000-0000-0000EC030000}"/>
    <cellStyle name="Note 13 20" xfId="1647" xr:uid="{00000000-0005-0000-0000-0000ED030000}"/>
    <cellStyle name="Note 13 21" xfId="1719" xr:uid="{00000000-0005-0000-0000-0000EE030000}"/>
    <cellStyle name="Note 13 22" xfId="1792" xr:uid="{00000000-0005-0000-0000-0000EF030000}"/>
    <cellStyle name="Note 13 23" xfId="1922" xr:uid="{00000000-0005-0000-0000-0000F0030000}"/>
    <cellStyle name="Note 13 24" xfId="1954" xr:uid="{00000000-0005-0000-0000-0000F1030000}"/>
    <cellStyle name="Note 13 25" xfId="1920" xr:uid="{00000000-0005-0000-0000-0000F2030000}"/>
    <cellStyle name="Note 13 26" xfId="2118" xr:uid="{00000000-0005-0000-0000-0000F3030000}"/>
    <cellStyle name="Note 13 27" xfId="2166" xr:uid="{00000000-0005-0000-0000-0000F4030000}"/>
    <cellStyle name="Note 13 28" xfId="2205" xr:uid="{00000000-0005-0000-0000-0000F5030000}"/>
    <cellStyle name="Note 13 29" xfId="2316" xr:uid="{00000000-0005-0000-0000-0000F6030000}"/>
    <cellStyle name="Note 13 3" xfId="339" xr:uid="{00000000-0005-0000-0000-0000F7030000}"/>
    <cellStyle name="Note 13 30" xfId="2389" xr:uid="{00000000-0005-0000-0000-0000F8030000}"/>
    <cellStyle name="Note 13 31" xfId="2470" xr:uid="{00000000-0005-0000-0000-0000F9030000}"/>
    <cellStyle name="Note 13 32" xfId="2548" xr:uid="{00000000-0005-0000-0000-0000FA030000}"/>
    <cellStyle name="Note 13 33" xfId="2631" xr:uid="{00000000-0005-0000-0000-0000FB030000}"/>
    <cellStyle name="Note 13 34" xfId="2331" xr:uid="{00000000-0005-0000-0000-0000FC030000}"/>
    <cellStyle name="Note 13 35" xfId="2754" xr:uid="{00000000-0005-0000-0000-0000FD030000}"/>
    <cellStyle name="Note 13 4" xfId="270" xr:uid="{00000000-0005-0000-0000-0000FE030000}"/>
    <cellStyle name="Note 13 5" xfId="416" xr:uid="{00000000-0005-0000-0000-0000FF030000}"/>
    <cellStyle name="Note 13 6" xfId="560" xr:uid="{00000000-0005-0000-0000-000000040000}"/>
    <cellStyle name="Note 13 7" xfId="619" xr:uid="{00000000-0005-0000-0000-000001040000}"/>
    <cellStyle name="Note 13 8" xfId="699" xr:uid="{00000000-0005-0000-0000-000002040000}"/>
    <cellStyle name="Note 13 9" xfId="778" xr:uid="{00000000-0005-0000-0000-000003040000}"/>
    <cellStyle name="Note 14" xfId="131" xr:uid="{00000000-0005-0000-0000-000004040000}"/>
    <cellStyle name="Note 14 10" xfId="876" xr:uid="{00000000-0005-0000-0000-000005040000}"/>
    <cellStyle name="Note 14 11" xfId="955" xr:uid="{00000000-0005-0000-0000-000006040000}"/>
    <cellStyle name="Note 14 12" xfId="1038" xr:uid="{00000000-0005-0000-0000-000007040000}"/>
    <cellStyle name="Note 14 13" xfId="1117" xr:uid="{00000000-0005-0000-0000-000008040000}"/>
    <cellStyle name="Note 14 14" xfId="1194" xr:uid="{00000000-0005-0000-0000-000009040000}"/>
    <cellStyle name="Note 14 15" xfId="1270" xr:uid="{00000000-0005-0000-0000-00000A040000}"/>
    <cellStyle name="Note 14 16" xfId="1348" xr:uid="{00000000-0005-0000-0000-00000B040000}"/>
    <cellStyle name="Note 14 17" xfId="1429" xr:uid="{00000000-0005-0000-0000-00000C040000}"/>
    <cellStyle name="Note 14 18" xfId="1507" xr:uid="{00000000-0005-0000-0000-00000D040000}"/>
    <cellStyle name="Note 14 19" xfId="1586" xr:uid="{00000000-0005-0000-0000-00000E040000}"/>
    <cellStyle name="Note 14 2" xfId="261" xr:uid="{00000000-0005-0000-0000-00000F040000}"/>
    <cellStyle name="Note 14 20" xfId="1664" xr:uid="{00000000-0005-0000-0000-000010040000}"/>
    <cellStyle name="Note 14 21" xfId="1734" xr:uid="{00000000-0005-0000-0000-000011040000}"/>
    <cellStyle name="Note 14 22" xfId="1807" xr:uid="{00000000-0005-0000-0000-000012040000}"/>
    <cellStyle name="Note 14 23" xfId="1939" xr:uid="{00000000-0005-0000-0000-000013040000}"/>
    <cellStyle name="Note 14 24" xfId="1973" xr:uid="{00000000-0005-0000-0000-000014040000}"/>
    <cellStyle name="Note 14 25" xfId="1971" xr:uid="{00000000-0005-0000-0000-000015040000}"/>
    <cellStyle name="Note 14 26" xfId="2135" xr:uid="{00000000-0005-0000-0000-000016040000}"/>
    <cellStyle name="Note 14 27" xfId="2189" xr:uid="{00000000-0005-0000-0000-000017040000}"/>
    <cellStyle name="Note 14 28" xfId="2301" xr:uid="{00000000-0005-0000-0000-000018040000}"/>
    <cellStyle name="Note 14 29" xfId="2328" xr:uid="{00000000-0005-0000-0000-000019040000}"/>
    <cellStyle name="Note 14 3" xfId="325" xr:uid="{00000000-0005-0000-0000-00001A040000}"/>
    <cellStyle name="Note 14 30" xfId="2406" xr:uid="{00000000-0005-0000-0000-00001B040000}"/>
    <cellStyle name="Note 14 31" xfId="2487" xr:uid="{00000000-0005-0000-0000-00001C040000}"/>
    <cellStyle name="Note 14 32" xfId="2564" xr:uid="{00000000-0005-0000-0000-00001D040000}"/>
    <cellStyle name="Note 14 33" xfId="2648" xr:uid="{00000000-0005-0000-0000-00001E040000}"/>
    <cellStyle name="Note 14 34" xfId="2654" xr:uid="{00000000-0005-0000-0000-00001F040000}"/>
    <cellStyle name="Note 14 35" xfId="2769" xr:uid="{00000000-0005-0000-0000-000020040000}"/>
    <cellStyle name="Note 14 4" xfId="410" xr:uid="{00000000-0005-0000-0000-000021040000}"/>
    <cellStyle name="Note 14 5" xfId="145" xr:uid="{00000000-0005-0000-0000-000022040000}"/>
    <cellStyle name="Note 14 6" xfId="539" xr:uid="{00000000-0005-0000-0000-000023040000}"/>
    <cellStyle name="Note 14 7" xfId="635" xr:uid="{00000000-0005-0000-0000-000024040000}"/>
    <cellStyle name="Note 14 8" xfId="716" xr:uid="{00000000-0005-0000-0000-000025040000}"/>
    <cellStyle name="Note 14 9" xfId="795" xr:uid="{00000000-0005-0000-0000-000026040000}"/>
    <cellStyle name="Note 15" xfId="128" xr:uid="{00000000-0005-0000-0000-000027040000}"/>
    <cellStyle name="Note 15 10" xfId="873" xr:uid="{00000000-0005-0000-0000-000028040000}"/>
    <cellStyle name="Note 15 11" xfId="952" xr:uid="{00000000-0005-0000-0000-000029040000}"/>
    <cellStyle name="Note 15 12" xfId="1035" xr:uid="{00000000-0005-0000-0000-00002A040000}"/>
    <cellStyle name="Note 15 13" xfId="1114" xr:uid="{00000000-0005-0000-0000-00002B040000}"/>
    <cellStyle name="Note 15 14" xfId="1191" xr:uid="{00000000-0005-0000-0000-00002C040000}"/>
    <cellStyle name="Note 15 15" xfId="1267" xr:uid="{00000000-0005-0000-0000-00002D040000}"/>
    <cellStyle name="Note 15 16" xfId="1345" xr:uid="{00000000-0005-0000-0000-00002E040000}"/>
    <cellStyle name="Note 15 17" xfId="1426" xr:uid="{00000000-0005-0000-0000-00002F040000}"/>
    <cellStyle name="Note 15 18" xfId="1504" xr:uid="{00000000-0005-0000-0000-000030040000}"/>
    <cellStyle name="Note 15 19" xfId="1583" xr:uid="{00000000-0005-0000-0000-000031040000}"/>
    <cellStyle name="Note 15 2" xfId="258" xr:uid="{00000000-0005-0000-0000-000032040000}"/>
    <cellStyle name="Note 15 20" xfId="1661" xr:uid="{00000000-0005-0000-0000-000033040000}"/>
    <cellStyle name="Note 15 21" xfId="1731" xr:uid="{00000000-0005-0000-0000-000034040000}"/>
    <cellStyle name="Note 15 22" xfId="1804" xr:uid="{00000000-0005-0000-0000-000035040000}"/>
    <cellStyle name="Note 15 23" xfId="1936" xr:uid="{00000000-0005-0000-0000-000036040000}"/>
    <cellStyle name="Note 15 24" xfId="1958" xr:uid="{00000000-0005-0000-0000-000037040000}"/>
    <cellStyle name="Note 15 25" xfId="2004" xr:uid="{00000000-0005-0000-0000-000038040000}"/>
    <cellStyle name="Note 15 26" xfId="2132" xr:uid="{00000000-0005-0000-0000-000039040000}"/>
    <cellStyle name="Note 15 27" xfId="2167" xr:uid="{00000000-0005-0000-0000-00003A040000}"/>
    <cellStyle name="Note 15 28" xfId="2298" xr:uid="{00000000-0005-0000-0000-00003B040000}"/>
    <cellStyle name="Note 15 29" xfId="2252" xr:uid="{00000000-0005-0000-0000-00003C040000}"/>
    <cellStyle name="Note 15 3" xfId="155" xr:uid="{00000000-0005-0000-0000-00003D040000}"/>
    <cellStyle name="Note 15 30" xfId="2403" xr:uid="{00000000-0005-0000-0000-00003E040000}"/>
    <cellStyle name="Note 15 31" xfId="2484" xr:uid="{00000000-0005-0000-0000-00003F040000}"/>
    <cellStyle name="Note 15 32" xfId="2561" xr:uid="{00000000-0005-0000-0000-000040040000}"/>
    <cellStyle name="Note 15 33" xfId="2645" xr:uid="{00000000-0005-0000-0000-000041040000}"/>
    <cellStyle name="Note 15 34" xfId="2605" xr:uid="{00000000-0005-0000-0000-000042040000}"/>
    <cellStyle name="Note 15 35" xfId="2766" xr:uid="{00000000-0005-0000-0000-000043040000}"/>
    <cellStyle name="Note 15 4" xfId="242" xr:uid="{00000000-0005-0000-0000-000044040000}"/>
    <cellStyle name="Note 15 5" xfId="383" xr:uid="{00000000-0005-0000-0000-000045040000}"/>
    <cellStyle name="Note 15 6" xfId="528" xr:uid="{00000000-0005-0000-0000-000046040000}"/>
    <cellStyle name="Note 15 7" xfId="632" xr:uid="{00000000-0005-0000-0000-000047040000}"/>
    <cellStyle name="Note 15 8" xfId="713" xr:uid="{00000000-0005-0000-0000-000048040000}"/>
    <cellStyle name="Note 15 9" xfId="792" xr:uid="{00000000-0005-0000-0000-000049040000}"/>
    <cellStyle name="Note 16" xfId="43" xr:uid="{00000000-0005-0000-0000-00004A040000}"/>
    <cellStyle name="Note 17" xfId="175" xr:uid="{00000000-0005-0000-0000-00004B040000}"/>
    <cellStyle name="Note 18" xfId="343" xr:uid="{00000000-0005-0000-0000-00004C040000}"/>
    <cellStyle name="Note 19" xfId="364" xr:uid="{00000000-0005-0000-0000-00004D040000}"/>
    <cellStyle name="Note 2" xfId="51" xr:uid="{00000000-0005-0000-0000-00004E040000}"/>
    <cellStyle name="Note 2 10" xfId="99" xr:uid="{00000000-0005-0000-0000-00004F040000}"/>
    <cellStyle name="Note 2 10 10" xfId="844" xr:uid="{00000000-0005-0000-0000-000050040000}"/>
    <cellStyle name="Note 2 10 11" xfId="924" xr:uid="{00000000-0005-0000-0000-000051040000}"/>
    <cellStyle name="Note 2 10 12" xfId="1008" xr:uid="{00000000-0005-0000-0000-000052040000}"/>
    <cellStyle name="Note 2 10 13" xfId="1086" xr:uid="{00000000-0005-0000-0000-000053040000}"/>
    <cellStyle name="Note 2 10 14" xfId="1165" xr:uid="{00000000-0005-0000-0000-000054040000}"/>
    <cellStyle name="Note 2 10 15" xfId="1240" xr:uid="{00000000-0005-0000-0000-000055040000}"/>
    <cellStyle name="Note 2 10 16" xfId="1318" xr:uid="{00000000-0005-0000-0000-000056040000}"/>
    <cellStyle name="Note 2 10 17" xfId="1399" xr:uid="{00000000-0005-0000-0000-000057040000}"/>
    <cellStyle name="Note 2 10 18" xfId="1477" xr:uid="{00000000-0005-0000-0000-000058040000}"/>
    <cellStyle name="Note 2 10 19" xfId="1556" xr:uid="{00000000-0005-0000-0000-000059040000}"/>
    <cellStyle name="Note 2 10 2" xfId="229" xr:uid="{00000000-0005-0000-0000-00005A040000}"/>
    <cellStyle name="Note 2 10 20" xfId="1634" xr:uid="{00000000-0005-0000-0000-00005B040000}"/>
    <cellStyle name="Note 2 10 21" xfId="1706" xr:uid="{00000000-0005-0000-0000-00005C040000}"/>
    <cellStyle name="Note 2 10 22" xfId="1779" xr:uid="{00000000-0005-0000-0000-00005D040000}"/>
    <cellStyle name="Note 2 10 23" xfId="1907" xr:uid="{00000000-0005-0000-0000-00005E040000}"/>
    <cellStyle name="Note 2 10 24" xfId="1827" xr:uid="{00000000-0005-0000-0000-00005F040000}"/>
    <cellStyle name="Note 2 10 25" xfId="1849" xr:uid="{00000000-0005-0000-0000-000060040000}"/>
    <cellStyle name="Note 2 10 26" xfId="2105" xr:uid="{00000000-0005-0000-0000-000061040000}"/>
    <cellStyle name="Note 2 10 27" xfId="2155" xr:uid="{00000000-0005-0000-0000-000062040000}"/>
    <cellStyle name="Note 2 10 28" xfId="2285" xr:uid="{00000000-0005-0000-0000-000063040000}"/>
    <cellStyle name="Note 2 10 29" xfId="2270" xr:uid="{00000000-0005-0000-0000-000064040000}"/>
    <cellStyle name="Note 2 10 3" xfId="320" xr:uid="{00000000-0005-0000-0000-000065040000}"/>
    <cellStyle name="Note 2 10 30" xfId="2329" xr:uid="{00000000-0005-0000-0000-000066040000}"/>
    <cellStyle name="Note 2 10 31" xfId="2455" xr:uid="{00000000-0005-0000-0000-000067040000}"/>
    <cellStyle name="Note 2 10 32" xfId="2535" xr:uid="{00000000-0005-0000-0000-000068040000}"/>
    <cellStyle name="Note 2 10 33" xfId="2616" xr:uid="{00000000-0005-0000-0000-000069040000}"/>
    <cellStyle name="Note 2 10 34" xfId="2363" xr:uid="{00000000-0005-0000-0000-00006A040000}"/>
    <cellStyle name="Note 2 10 35" xfId="2741" xr:uid="{00000000-0005-0000-0000-00006B040000}"/>
    <cellStyle name="Note 2 10 4" xfId="372" xr:uid="{00000000-0005-0000-0000-00006C040000}"/>
    <cellStyle name="Note 2 10 5" xfId="391" xr:uid="{00000000-0005-0000-0000-00006D040000}"/>
    <cellStyle name="Note 2 10 6" xfId="518" xr:uid="{00000000-0005-0000-0000-00006E040000}"/>
    <cellStyle name="Note 2 10 7" xfId="604" xr:uid="{00000000-0005-0000-0000-00006F040000}"/>
    <cellStyle name="Note 2 10 8" xfId="684" xr:uid="{00000000-0005-0000-0000-000070040000}"/>
    <cellStyle name="Note 2 10 9" xfId="763" xr:uid="{00000000-0005-0000-0000-000071040000}"/>
    <cellStyle name="Note 2 11" xfId="123" xr:uid="{00000000-0005-0000-0000-000072040000}"/>
    <cellStyle name="Note 2 11 10" xfId="868" xr:uid="{00000000-0005-0000-0000-000073040000}"/>
    <cellStyle name="Note 2 11 11" xfId="947" xr:uid="{00000000-0005-0000-0000-000074040000}"/>
    <cellStyle name="Note 2 11 12" xfId="1031" xr:uid="{00000000-0005-0000-0000-000075040000}"/>
    <cellStyle name="Note 2 11 13" xfId="1110" xr:uid="{00000000-0005-0000-0000-000076040000}"/>
    <cellStyle name="Note 2 11 14" xfId="1187" xr:uid="{00000000-0005-0000-0000-000077040000}"/>
    <cellStyle name="Note 2 11 15" xfId="1262" xr:uid="{00000000-0005-0000-0000-000078040000}"/>
    <cellStyle name="Note 2 11 16" xfId="1340" xr:uid="{00000000-0005-0000-0000-000079040000}"/>
    <cellStyle name="Note 2 11 17" xfId="1421" xr:uid="{00000000-0005-0000-0000-00007A040000}"/>
    <cellStyle name="Note 2 11 18" xfId="1499" xr:uid="{00000000-0005-0000-0000-00007B040000}"/>
    <cellStyle name="Note 2 11 19" xfId="1579" xr:uid="{00000000-0005-0000-0000-00007C040000}"/>
    <cellStyle name="Note 2 11 2" xfId="253" xr:uid="{00000000-0005-0000-0000-00007D040000}"/>
    <cellStyle name="Note 2 11 20" xfId="1656" xr:uid="{00000000-0005-0000-0000-00007E040000}"/>
    <cellStyle name="Note 2 11 21" xfId="1727" xr:uid="{00000000-0005-0000-0000-00007F040000}"/>
    <cellStyle name="Note 2 11 22" xfId="1800" xr:uid="{00000000-0005-0000-0000-000080040000}"/>
    <cellStyle name="Note 2 11 23" xfId="1931" xr:uid="{00000000-0005-0000-0000-000081040000}"/>
    <cellStyle name="Note 2 11 24" xfId="2013" xr:uid="{00000000-0005-0000-0000-000082040000}"/>
    <cellStyle name="Note 2 11 25" xfId="1972" xr:uid="{00000000-0005-0000-0000-000083040000}"/>
    <cellStyle name="Note 2 11 26" xfId="2127" xr:uid="{00000000-0005-0000-0000-000084040000}"/>
    <cellStyle name="Note 2 11 27" xfId="2212" xr:uid="{00000000-0005-0000-0000-000085040000}"/>
    <cellStyle name="Note 2 11 28" xfId="2075" xr:uid="{00000000-0005-0000-0000-000086040000}"/>
    <cellStyle name="Note 2 11 29" xfId="2341" xr:uid="{00000000-0005-0000-0000-000087040000}"/>
    <cellStyle name="Note 2 11 3" xfId="309" xr:uid="{00000000-0005-0000-0000-000088040000}"/>
    <cellStyle name="Note 2 11 30" xfId="2398" xr:uid="{00000000-0005-0000-0000-000089040000}"/>
    <cellStyle name="Note 2 11 31" xfId="2479" xr:uid="{00000000-0005-0000-0000-00008A040000}"/>
    <cellStyle name="Note 2 11 32" xfId="2556" xr:uid="{00000000-0005-0000-0000-00008B040000}"/>
    <cellStyle name="Note 2 11 33" xfId="2640" xr:uid="{00000000-0005-0000-0000-00008C040000}"/>
    <cellStyle name="Note 2 11 34" xfId="2274" xr:uid="{00000000-0005-0000-0000-00008D040000}"/>
    <cellStyle name="Note 2 11 35" xfId="2762" xr:uid="{00000000-0005-0000-0000-00008E040000}"/>
    <cellStyle name="Note 2 11 4" xfId="377" xr:uid="{00000000-0005-0000-0000-00008F040000}"/>
    <cellStyle name="Note 2 11 5" xfId="356" xr:uid="{00000000-0005-0000-0000-000090040000}"/>
    <cellStyle name="Note 2 11 6" xfId="436" xr:uid="{00000000-0005-0000-0000-000091040000}"/>
    <cellStyle name="Note 2 11 7" xfId="628" xr:uid="{00000000-0005-0000-0000-000092040000}"/>
    <cellStyle name="Note 2 11 8" xfId="708" xr:uid="{00000000-0005-0000-0000-000093040000}"/>
    <cellStyle name="Note 2 11 9" xfId="787" xr:uid="{00000000-0005-0000-0000-000094040000}"/>
    <cellStyle name="Note 2 12" xfId="118" xr:uid="{00000000-0005-0000-0000-000095040000}"/>
    <cellStyle name="Note 2 12 10" xfId="863" xr:uid="{00000000-0005-0000-0000-000096040000}"/>
    <cellStyle name="Note 2 12 11" xfId="943" xr:uid="{00000000-0005-0000-0000-000097040000}"/>
    <cellStyle name="Note 2 12 12" xfId="1026" xr:uid="{00000000-0005-0000-0000-000098040000}"/>
    <cellStyle name="Note 2 12 13" xfId="1105" xr:uid="{00000000-0005-0000-0000-000099040000}"/>
    <cellStyle name="Note 2 12 14" xfId="1182" xr:uid="{00000000-0005-0000-0000-00009A040000}"/>
    <cellStyle name="Note 2 12 15" xfId="1258" xr:uid="{00000000-0005-0000-0000-00009B040000}"/>
    <cellStyle name="Note 2 12 16" xfId="1336" xr:uid="{00000000-0005-0000-0000-00009C040000}"/>
    <cellStyle name="Note 2 12 17" xfId="1417" xr:uid="{00000000-0005-0000-0000-00009D040000}"/>
    <cellStyle name="Note 2 12 18" xfId="1495" xr:uid="{00000000-0005-0000-0000-00009E040000}"/>
    <cellStyle name="Note 2 12 19" xfId="1574" xr:uid="{00000000-0005-0000-0000-00009F040000}"/>
    <cellStyle name="Note 2 12 2" xfId="248" xr:uid="{00000000-0005-0000-0000-0000A0040000}"/>
    <cellStyle name="Note 2 12 20" xfId="1651" xr:uid="{00000000-0005-0000-0000-0000A1040000}"/>
    <cellStyle name="Note 2 12 21" xfId="1723" xr:uid="{00000000-0005-0000-0000-0000A2040000}"/>
    <cellStyle name="Note 2 12 22" xfId="1796" xr:uid="{00000000-0005-0000-0000-0000A3040000}"/>
    <cellStyle name="Note 2 12 23" xfId="1926" xr:uid="{00000000-0005-0000-0000-0000A4040000}"/>
    <cellStyle name="Note 2 12 24" xfId="1999" xr:uid="{00000000-0005-0000-0000-0000A5040000}"/>
    <cellStyle name="Note 2 12 25" xfId="1829" xr:uid="{00000000-0005-0000-0000-0000A6040000}"/>
    <cellStyle name="Note 2 12 26" xfId="2122" xr:uid="{00000000-0005-0000-0000-0000A7040000}"/>
    <cellStyle name="Note 2 12 27" xfId="2183" xr:uid="{00000000-0005-0000-0000-0000A8040000}"/>
    <cellStyle name="Note 2 12 28" xfId="2209" xr:uid="{00000000-0005-0000-0000-0000A9040000}"/>
    <cellStyle name="Note 2 12 29" xfId="2332" xr:uid="{00000000-0005-0000-0000-0000AA040000}"/>
    <cellStyle name="Note 2 12 3" xfId="303" xr:uid="{00000000-0005-0000-0000-0000AB040000}"/>
    <cellStyle name="Note 2 12 30" xfId="2393" xr:uid="{00000000-0005-0000-0000-0000AC040000}"/>
    <cellStyle name="Note 2 12 31" xfId="2474" xr:uid="{00000000-0005-0000-0000-0000AD040000}"/>
    <cellStyle name="Note 2 12 32" xfId="2552" xr:uid="{00000000-0005-0000-0000-0000AE040000}"/>
    <cellStyle name="Note 2 12 33" xfId="2635" xr:uid="{00000000-0005-0000-0000-0000AF040000}"/>
    <cellStyle name="Note 2 12 34" xfId="2361" xr:uid="{00000000-0005-0000-0000-0000B0040000}"/>
    <cellStyle name="Note 2 12 35" xfId="2758" xr:uid="{00000000-0005-0000-0000-0000B1040000}"/>
    <cellStyle name="Note 2 12 4" xfId="419" xr:uid="{00000000-0005-0000-0000-0000B2040000}"/>
    <cellStyle name="Note 2 12 5" xfId="279" xr:uid="{00000000-0005-0000-0000-0000B3040000}"/>
    <cellStyle name="Note 2 12 6" xfId="526" xr:uid="{00000000-0005-0000-0000-0000B4040000}"/>
    <cellStyle name="Note 2 12 7" xfId="623" xr:uid="{00000000-0005-0000-0000-0000B5040000}"/>
    <cellStyle name="Note 2 12 8" xfId="703" xr:uid="{00000000-0005-0000-0000-0000B6040000}"/>
    <cellStyle name="Note 2 12 9" xfId="782" xr:uid="{00000000-0005-0000-0000-0000B7040000}"/>
    <cellStyle name="Note 2 13" xfId="136" xr:uid="{00000000-0005-0000-0000-0000B8040000}"/>
    <cellStyle name="Note 2 13 10" xfId="881" xr:uid="{00000000-0005-0000-0000-0000B9040000}"/>
    <cellStyle name="Note 2 13 11" xfId="959" xr:uid="{00000000-0005-0000-0000-0000BA040000}"/>
    <cellStyle name="Note 2 13 12" xfId="1043" xr:uid="{00000000-0005-0000-0000-0000BB040000}"/>
    <cellStyle name="Note 2 13 13" xfId="1122" xr:uid="{00000000-0005-0000-0000-0000BC040000}"/>
    <cellStyle name="Note 2 13 14" xfId="1199" xr:uid="{00000000-0005-0000-0000-0000BD040000}"/>
    <cellStyle name="Note 2 13 15" xfId="1274" xr:uid="{00000000-0005-0000-0000-0000BE040000}"/>
    <cellStyle name="Note 2 13 16" xfId="1352" xr:uid="{00000000-0005-0000-0000-0000BF040000}"/>
    <cellStyle name="Note 2 13 17" xfId="1433" xr:uid="{00000000-0005-0000-0000-0000C0040000}"/>
    <cellStyle name="Note 2 13 18" xfId="1511" xr:uid="{00000000-0005-0000-0000-0000C1040000}"/>
    <cellStyle name="Note 2 13 19" xfId="1591" xr:uid="{00000000-0005-0000-0000-0000C2040000}"/>
    <cellStyle name="Note 2 13 2" xfId="266" xr:uid="{00000000-0005-0000-0000-0000C3040000}"/>
    <cellStyle name="Note 2 13 20" xfId="1668" xr:uid="{00000000-0005-0000-0000-0000C4040000}"/>
    <cellStyle name="Note 2 13 21" xfId="1738" xr:uid="{00000000-0005-0000-0000-0000C5040000}"/>
    <cellStyle name="Note 2 13 22" xfId="1811" xr:uid="{00000000-0005-0000-0000-0000C6040000}"/>
    <cellStyle name="Note 2 13 23" xfId="1944" xr:uid="{00000000-0005-0000-0000-0000C7040000}"/>
    <cellStyle name="Note 2 13 24" xfId="2035" xr:uid="{00000000-0005-0000-0000-0000C8040000}"/>
    <cellStyle name="Note 2 13 25" xfId="2066" xr:uid="{00000000-0005-0000-0000-0000C9040000}"/>
    <cellStyle name="Note 2 13 26" xfId="2140" xr:uid="{00000000-0005-0000-0000-0000CA040000}"/>
    <cellStyle name="Note 2 13 27" xfId="2225" xr:uid="{00000000-0005-0000-0000-0000CB040000}"/>
    <cellStyle name="Note 2 13 28" xfId="2306" xr:uid="{00000000-0005-0000-0000-0000CC040000}"/>
    <cellStyle name="Note 2 13 29" xfId="2379" xr:uid="{00000000-0005-0000-0000-0000CD040000}"/>
    <cellStyle name="Note 2 13 3" xfId="180" xr:uid="{00000000-0005-0000-0000-0000CE040000}"/>
    <cellStyle name="Note 2 13 30" xfId="2411" xr:uid="{00000000-0005-0000-0000-0000CF040000}"/>
    <cellStyle name="Note 2 13 31" xfId="2492" xr:uid="{00000000-0005-0000-0000-0000D0040000}"/>
    <cellStyle name="Note 2 13 32" xfId="2568" xr:uid="{00000000-0005-0000-0000-0000D1040000}"/>
    <cellStyle name="Note 2 13 33" xfId="2653" xr:uid="{00000000-0005-0000-0000-0000D2040000}"/>
    <cellStyle name="Note 2 13 34" xfId="2652" xr:uid="{00000000-0005-0000-0000-0000D3040000}"/>
    <cellStyle name="Note 2 13 35" xfId="2773" xr:uid="{00000000-0005-0000-0000-0000D4040000}"/>
    <cellStyle name="Note 2 13 4" xfId="361" xr:uid="{00000000-0005-0000-0000-0000D5040000}"/>
    <cellStyle name="Note 2 13 5" xfId="433" xr:uid="{00000000-0005-0000-0000-0000D6040000}"/>
    <cellStyle name="Note 2 13 6" xfId="591" xr:uid="{00000000-0005-0000-0000-0000D7040000}"/>
    <cellStyle name="Note 2 13 7" xfId="640" xr:uid="{00000000-0005-0000-0000-0000D8040000}"/>
    <cellStyle name="Note 2 13 8" xfId="721" xr:uid="{00000000-0005-0000-0000-0000D9040000}"/>
    <cellStyle name="Note 2 13 9" xfId="800" xr:uid="{00000000-0005-0000-0000-0000DA040000}"/>
    <cellStyle name="Note 2 14" xfId="138" xr:uid="{00000000-0005-0000-0000-0000DB040000}"/>
    <cellStyle name="Note 2 14 10" xfId="883" xr:uid="{00000000-0005-0000-0000-0000DC040000}"/>
    <cellStyle name="Note 2 14 11" xfId="961" xr:uid="{00000000-0005-0000-0000-0000DD040000}"/>
    <cellStyle name="Note 2 14 12" xfId="1045" xr:uid="{00000000-0005-0000-0000-0000DE040000}"/>
    <cellStyle name="Note 2 14 13" xfId="1124" xr:uid="{00000000-0005-0000-0000-0000DF040000}"/>
    <cellStyle name="Note 2 14 14" xfId="1200" xr:uid="{00000000-0005-0000-0000-0000E0040000}"/>
    <cellStyle name="Note 2 14 15" xfId="1276" xr:uid="{00000000-0005-0000-0000-0000E1040000}"/>
    <cellStyle name="Note 2 14 16" xfId="1354" xr:uid="{00000000-0005-0000-0000-0000E2040000}"/>
    <cellStyle name="Note 2 14 17" xfId="1435" xr:uid="{00000000-0005-0000-0000-0000E3040000}"/>
    <cellStyle name="Note 2 14 18" xfId="1513" xr:uid="{00000000-0005-0000-0000-0000E4040000}"/>
    <cellStyle name="Note 2 14 19" xfId="1593" xr:uid="{00000000-0005-0000-0000-0000E5040000}"/>
    <cellStyle name="Note 2 14 2" xfId="268" xr:uid="{00000000-0005-0000-0000-0000E6040000}"/>
    <cellStyle name="Note 2 14 20" xfId="1669" xr:uid="{00000000-0005-0000-0000-0000E7040000}"/>
    <cellStyle name="Note 2 14 21" xfId="1739" xr:uid="{00000000-0005-0000-0000-0000E8040000}"/>
    <cellStyle name="Note 2 14 22" xfId="1812" xr:uid="{00000000-0005-0000-0000-0000E9040000}"/>
    <cellStyle name="Note 2 14 23" xfId="1946" xr:uid="{00000000-0005-0000-0000-0000EA040000}"/>
    <cellStyle name="Note 2 14 24" xfId="2037" xr:uid="{00000000-0005-0000-0000-0000EB040000}"/>
    <cellStyle name="Note 2 14 25" xfId="2068" xr:uid="{00000000-0005-0000-0000-0000EC040000}"/>
    <cellStyle name="Note 2 14 26" xfId="2142" xr:uid="{00000000-0005-0000-0000-0000ED040000}"/>
    <cellStyle name="Note 2 14 27" xfId="2227" xr:uid="{00000000-0005-0000-0000-0000EE040000}"/>
    <cellStyle name="Note 2 14 28" xfId="2307" xr:uid="{00000000-0005-0000-0000-0000EF040000}"/>
    <cellStyle name="Note 2 14 29" xfId="2380" xr:uid="{00000000-0005-0000-0000-0000F0040000}"/>
    <cellStyle name="Note 2 14 3" xfId="319" xr:uid="{00000000-0005-0000-0000-0000F1040000}"/>
    <cellStyle name="Note 2 14 30" xfId="2413" xr:uid="{00000000-0005-0000-0000-0000F2040000}"/>
    <cellStyle name="Note 2 14 31" xfId="2493" xr:uid="{00000000-0005-0000-0000-0000F3040000}"/>
    <cellStyle name="Note 2 14 32" xfId="2570" xr:uid="{00000000-0005-0000-0000-0000F4040000}"/>
    <cellStyle name="Note 2 14 33" xfId="2655" xr:uid="{00000000-0005-0000-0000-0000F5040000}"/>
    <cellStyle name="Note 2 14 34" xfId="2444" xr:uid="{00000000-0005-0000-0000-0000F6040000}"/>
    <cellStyle name="Note 2 14 35" xfId="2774" xr:uid="{00000000-0005-0000-0000-0000F7040000}"/>
    <cellStyle name="Note 2 14 4" xfId="432" xr:uid="{00000000-0005-0000-0000-0000F8040000}"/>
    <cellStyle name="Note 2 14 5" xfId="430" xr:uid="{00000000-0005-0000-0000-0000F9040000}"/>
    <cellStyle name="Note 2 14 6" xfId="593" xr:uid="{00000000-0005-0000-0000-0000FA040000}"/>
    <cellStyle name="Note 2 14 7" xfId="641" xr:uid="{00000000-0005-0000-0000-0000FB040000}"/>
    <cellStyle name="Note 2 14 8" xfId="722" xr:uid="{00000000-0005-0000-0000-0000FC040000}"/>
    <cellStyle name="Note 2 14 9" xfId="802" xr:uid="{00000000-0005-0000-0000-0000FD040000}"/>
    <cellStyle name="Note 2 15" xfId="181" xr:uid="{00000000-0005-0000-0000-0000FE040000}"/>
    <cellStyle name="Note 2 16" xfId="321" xr:uid="{00000000-0005-0000-0000-0000FF040000}"/>
    <cellStyle name="Note 2 17" xfId="281" xr:uid="{00000000-0005-0000-0000-000000050000}"/>
    <cellStyle name="Note 2 18" xfId="338" xr:uid="{00000000-0005-0000-0000-000001050000}"/>
    <cellStyle name="Note 2 19" xfId="392" xr:uid="{00000000-0005-0000-0000-000002050000}"/>
    <cellStyle name="Note 2 2" xfId="70" xr:uid="{00000000-0005-0000-0000-000003050000}"/>
    <cellStyle name="Note 2 2 10" xfId="815" xr:uid="{00000000-0005-0000-0000-000004050000}"/>
    <cellStyle name="Note 2 2 11" xfId="895" xr:uid="{00000000-0005-0000-0000-000005050000}"/>
    <cellStyle name="Note 2 2 12" xfId="979" xr:uid="{00000000-0005-0000-0000-000006050000}"/>
    <cellStyle name="Note 2 2 13" xfId="1057" xr:uid="{00000000-0005-0000-0000-000007050000}"/>
    <cellStyle name="Note 2 2 14" xfId="1136" xr:uid="{00000000-0005-0000-0000-000008050000}"/>
    <cellStyle name="Note 2 2 15" xfId="1211" xr:uid="{00000000-0005-0000-0000-000009050000}"/>
    <cellStyle name="Note 2 2 16" xfId="1290" xr:uid="{00000000-0005-0000-0000-00000A050000}"/>
    <cellStyle name="Note 2 2 17" xfId="1371" xr:uid="{00000000-0005-0000-0000-00000B050000}"/>
    <cellStyle name="Note 2 2 18" xfId="1449" xr:uid="{00000000-0005-0000-0000-00000C050000}"/>
    <cellStyle name="Note 2 2 19" xfId="1528" xr:uid="{00000000-0005-0000-0000-00000D050000}"/>
    <cellStyle name="Note 2 2 2" xfId="200" xr:uid="{00000000-0005-0000-0000-00000E050000}"/>
    <cellStyle name="Note 2 2 20" xfId="1606" xr:uid="{00000000-0005-0000-0000-00000F050000}"/>
    <cellStyle name="Note 2 2 21" xfId="1679" xr:uid="{00000000-0005-0000-0000-000010050000}"/>
    <cellStyle name="Note 2 2 22" xfId="1752" xr:uid="{00000000-0005-0000-0000-000011050000}"/>
    <cellStyle name="Note 2 2 23" xfId="1878" xr:uid="{00000000-0005-0000-0000-000012050000}"/>
    <cellStyle name="Note 2 2 24" xfId="1975" xr:uid="{00000000-0005-0000-0000-000013050000}"/>
    <cellStyle name="Note 2 2 25" xfId="2036" xr:uid="{00000000-0005-0000-0000-000014050000}"/>
    <cellStyle name="Note 2 2 26" xfId="2076" xr:uid="{00000000-0005-0000-0000-000015050000}"/>
    <cellStyle name="Note 2 2 27" xfId="2174" xr:uid="{00000000-0005-0000-0000-000016050000}"/>
    <cellStyle name="Note 2 2 28" xfId="2263" xr:uid="{00000000-0005-0000-0000-000017050000}"/>
    <cellStyle name="Note 2 2 29" xfId="2335" xr:uid="{00000000-0005-0000-0000-000018050000}"/>
    <cellStyle name="Note 2 2 3" xfId="289" xr:uid="{00000000-0005-0000-0000-000019050000}"/>
    <cellStyle name="Note 2 2 30" xfId="2375" xr:uid="{00000000-0005-0000-0000-00001A050000}"/>
    <cellStyle name="Note 2 2 31" xfId="2426" xr:uid="{00000000-0005-0000-0000-00001B050000}"/>
    <cellStyle name="Note 2 2 32" xfId="2506" xr:uid="{00000000-0005-0000-0000-00001C050000}"/>
    <cellStyle name="Note 2 2 33" xfId="2587" xr:uid="{00000000-0005-0000-0000-00001D050000}"/>
    <cellStyle name="Note 2 2 34" xfId="2675" xr:uid="{00000000-0005-0000-0000-00001E050000}"/>
    <cellStyle name="Note 2 2 35" xfId="2714" xr:uid="{00000000-0005-0000-0000-00001F050000}"/>
    <cellStyle name="Note 2 2 4" xfId="398" xr:uid="{00000000-0005-0000-0000-000020050000}"/>
    <cellStyle name="Note 2 2 5" xfId="442" xr:uid="{00000000-0005-0000-0000-000021050000}"/>
    <cellStyle name="Note 2 2 6" xfId="547" xr:uid="{00000000-0005-0000-0000-000022050000}"/>
    <cellStyle name="Note 2 2 7" xfId="517" xr:uid="{00000000-0005-0000-0000-000023050000}"/>
    <cellStyle name="Note 2 2 8" xfId="655" xr:uid="{00000000-0005-0000-0000-000024050000}"/>
    <cellStyle name="Note 2 2 9" xfId="735" xr:uid="{00000000-0005-0000-0000-000025050000}"/>
    <cellStyle name="Note 2 20" xfId="463" xr:uid="{00000000-0005-0000-0000-000026050000}"/>
    <cellStyle name="Note 2 21" xfId="488" xr:uid="{00000000-0005-0000-0000-000027050000}"/>
    <cellStyle name="Note 2 22" xfId="615" xr:uid="{00000000-0005-0000-0000-000028050000}"/>
    <cellStyle name="Note 2 23" xfId="709" xr:uid="{00000000-0005-0000-0000-000029050000}"/>
    <cellStyle name="Note 2 24" xfId="801" xr:uid="{00000000-0005-0000-0000-00002A050000}"/>
    <cellStyle name="Note 2 25" xfId="457" xr:uid="{00000000-0005-0000-0000-00002B050000}"/>
    <cellStyle name="Note 2 26" xfId="734" xr:uid="{00000000-0005-0000-0000-00002C050000}"/>
    <cellStyle name="Note 2 27" xfId="995" xr:uid="{00000000-0005-0000-0000-00002D050000}"/>
    <cellStyle name="Note 2 28" xfId="1123" xr:uid="{00000000-0005-0000-0000-00002E050000}"/>
    <cellStyle name="Note 2 29" xfId="1152" xr:uid="{00000000-0005-0000-0000-00002F050000}"/>
    <cellStyle name="Note 2 3" xfId="66" xr:uid="{00000000-0005-0000-0000-000030050000}"/>
    <cellStyle name="Note 2 3 10" xfId="812" xr:uid="{00000000-0005-0000-0000-000031050000}"/>
    <cellStyle name="Note 2 3 11" xfId="891" xr:uid="{00000000-0005-0000-0000-000032050000}"/>
    <cellStyle name="Note 2 3 12" xfId="975" xr:uid="{00000000-0005-0000-0000-000033050000}"/>
    <cellStyle name="Note 2 3 13" xfId="1053" xr:uid="{00000000-0005-0000-0000-000034050000}"/>
    <cellStyle name="Note 2 3 14" xfId="1134" xr:uid="{00000000-0005-0000-0000-000035050000}"/>
    <cellStyle name="Note 2 3 15" xfId="1208" xr:uid="{00000000-0005-0000-0000-000036050000}"/>
    <cellStyle name="Note 2 3 16" xfId="1286" xr:uid="{00000000-0005-0000-0000-000037050000}"/>
    <cellStyle name="Note 2 3 17" xfId="1367" xr:uid="{00000000-0005-0000-0000-000038050000}"/>
    <cellStyle name="Note 2 3 18" xfId="1445" xr:uid="{00000000-0005-0000-0000-000039050000}"/>
    <cellStyle name="Note 2 3 19" xfId="1526" xr:uid="{00000000-0005-0000-0000-00003A050000}"/>
    <cellStyle name="Note 2 3 2" xfId="196" xr:uid="{00000000-0005-0000-0000-00003B050000}"/>
    <cellStyle name="Note 2 3 20" xfId="1603" xr:uid="{00000000-0005-0000-0000-00003C050000}"/>
    <cellStyle name="Note 2 3 21" xfId="1677" xr:uid="{00000000-0005-0000-0000-00003D050000}"/>
    <cellStyle name="Note 2 3 22" xfId="1750" xr:uid="{00000000-0005-0000-0000-00003E050000}"/>
    <cellStyle name="Note 2 3 23" xfId="1874" xr:uid="{00000000-0005-0000-0000-00003F050000}"/>
    <cellStyle name="Note 2 3 24" xfId="2009" xr:uid="{00000000-0005-0000-0000-000040050000}"/>
    <cellStyle name="Note 2 3 25" xfId="1845" xr:uid="{00000000-0005-0000-0000-000041050000}"/>
    <cellStyle name="Note 2 3 26" xfId="2072" xr:uid="{00000000-0005-0000-0000-000042050000}"/>
    <cellStyle name="Note 2 3 27" xfId="2207" xr:uid="{00000000-0005-0000-0000-000043050000}"/>
    <cellStyle name="Note 2 3 28" xfId="2126" xr:uid="{00000000-0005-0000-0000-000044050000}"/>
    <cellStyle name="Note 2 3 29" xfId="2368" xr:uid="{00000000-0005-0000-0000-000045050000}"/>
    <cellStyle name="Note 2 3 3" xfId="298" xr:uid="{00000000-0005-0000-0000-000046050000}"/>
    <cellStyle name="Note 2 3 30" xfId="2237" xr:uid="{00000000-0005-0000-0000-000047050000}"/>
    <cellStyle name="Note 2 3 31" xfId="2423" xr:uid="{00000000-0005-0000-0000-000048050000}"/>
    <cellStyle name="Note 2 3 32" xfId="2503" xr:uid="{00000000-0005-0000-0000-000049050000}"/>
    <cellStyle name="Note 2 3 33" xfId="2583" xr:uid="{00000000-0005-0000-0000-00004A050000}"/>
    <cellStyle name="Note 2 3 34" xfId="2661" xr:uid="{00000000-0005-0000-0000-00004B050000}"/>
    <cellStyle name="Note 2 3 35" xfId="2712" xr:uid="{00000000-0005-0000-0000-00004C050000}"/>
    <cellStyle name="Note 2 3 4" xfId="305" xr:uid="{00000000-0005-0000-0000-00004D050000}"/>
    <cellStyle name="Note 2 3 5" xfId="505" xr:uid="{00000000-0005-0000-0000-00004E050000}"/>
    <cellStyle name="Note 2 3 6" xfId="532" xr:uid="{00000000-0005-0000-0000-00004F050000}"/>
    <cellStyle name="Note 2 3 7" xfId="569" xr:uid="{00000000-0005-0000-0000-000050050000}"/>
    <cellStyle name="Note 2 3 8" xfId="651" xr:uid="{00000000-0005-0000-0000-000051050000}"/>
    <cellStyle name="Note 2 3 9" xfId="732" xr:uid="{00000000-0005-0000-0000-000052050000}"/>
    <cellStyle name="Note 2 30" xfId="1277" xr:uid="{00000000-0005-0000-0000-000053050000}"/>
    <cellStyle name="Note 2 31" xfId="1289" xr:uid="{00000000-0005-0000-0000-000054050000}"/>
    <cellStyle name="Note 2 32" xfId="1436" xr:uid="{00000000-0005-0000-0000-000055050000}"/>
    <cellStyle name="Note 2 33" xfId="1448" xr:uid="{00000000-0005-0000-0000-000056050000}"/>
    <cellStyle name="Note 2 34" xfId="1592" xr:uid="{00000000-0005-0000-0000-000057050000}"/>
    <cellStyle name="Note 2 35" xfId="1655" xr:uid="{00000000-0005-0000-0000-000058050000}"/>
    <cellStyle name="Note 2 36" xfId="1859" xr:uid="{00000000-0005-0000-0000-000059050000}"/>
    <cellStyle name="Note 2 37" xfId="1817" xr:uid="{00000000-0005-0000-0000-00005A050000}"/>
    <cellStyle name="Note 2 38" xfId="1832" xr:uid="{00000000-0005-0000-0000-00005B050000}"/>
    <cellStyle name="Note 2 39" xfId="1951" xr:uid="{00000000-0005-0000-0000-00005C050000}"/>
    <cellStyle name="Note 2 4" xfId="63" xr:uid="{00000000-0005-0000-0000-00005D050000}"/>
    <cellStyle name="Note 2 4 10" xfId="809" xr:uid="{00000000-0005-0000-0000-00005E050000}"/>
    <cellStyle name="Note 2 4 11" xfId="888" xr:uid="{00000000-0005-0000-0000-00005F050000}"/>
    <cellStyle name="Note 2 4 12" xfId="972" xr:uid="{00000000-0005-0000-0000-000060050000}"/>
    <cellStyle name="Note 2 4 13" xfId="1050" xr:uid="{00000000-0005-0000-0000-000061050000}"/>
    <cellStyle name="Note 2 4 14" xfId="1131" xr:uid="{00000000-0005-0000-0000-000062050000}"/>
    <cellStyle name="Note 2 4 15" xfId="1205" xr:uid="{00000000-0005-0000-0000-000063050000}"/>
    <cellStyle name="Note 2 4 16" xfId="1283" xr:uid="{00000000-0005-0000-0000-000064050000}"/>
    <cellStyle name="Note 2 4 17" xfId="1364" xr:uid="{00000000-0005-0000-0000-000065050000}"/>
    <cellStyle name="Note 2 4 18" xfId="1442" xr:uid="{00000000-0005-0000-0000-000066050000}"/>
    <cellStyle name="Note 2 4 19" xfId="1523" xr:uid="{00000000-0005-0000-0000-000067050000}"/>
    <cellStyle name="Note 2 4 2" xfId="193" xr:uid="{00000000-0005-0000-0000-000068050000}"/>
    <cellStyle name="Note 2 4 20" xfId="1600" xr:uid="{00000000-0005-0000-0000-000069050000}"/>
    <cellStyle name="Note 2 4 21" xfId="1674" xr:uid="{00000000-0005-0000-0000-00006A050000}"/>
    <cellStyle name="Note 2 4 22" xfId="1747" xr:uid="{00000000-0005-0000-0000-00006B050000}"/>
    <cellStyle name="Note 2 4 23" xfId="1871" xr:uid="{00000000-0005-0000-0000-00006C050000}"/>
    <cellStyle name="Note 2 4 24" xfId="1947" xr:uid="{00000000-0005-0000-0000-00006D050000}"/>
    <cellStyle name="Note 2 4 25" xfId="2062" xr:uid="{00000000-0005-0000-0000-00006E050000}"/>
    <cellStyle name="Note 2 4 26" xfId="1841" xr:uid="{00000000-0005-0000-0000-00006F050000}"/>
    <cellStyle name="Note 2 4 27" xfId="1830" xr:uid="{00000000-0005-0000-0000-000070050000}"/>
    <cellStyle name="Note 2 4 28" xfId="2168" xr:uid="{00000000-0005-0000-0000-000071050000}"/>
    <cellStyle name="Note 2 4 29" xfId="2287" xr:uid="{00000000-0005-0000-0000-000072050000}"/>
    <cellStyle name="Note 2 4 3" xfId="323" xr:uid="{00000000-0005-0000-0000-000073050000}"/>
    <cellStyle name="Note 2 4 30" xfId="2045" xr:uid="{00000000-0005-0000-0000-000074050000}"/>
    <cellStyle name="Note 2 4 31" xfId="2420" xr:uid="{00000000-0005-0000-0000-000075050000}"/>
    <cellStyle name="Note 2 4 32" xfId="2500" xr:uid="{00000000-0005-0000-0000-000076050000}"/>
    <cellStyle name="Note 2 4 33" xfId="2580" xr:uid="{00000000-0005-0000-0000-000077050000}"/>
    <cellStyle name="Note 2 4 34" xfId="2696" xr:uid="{00000000-0005-0000-0000-000078050000}"/>
    <cellStyle name="Note 2 4 35" xfId="2709" xr:uid="{00000000-0005-0000-0000-000079050000}"/>
    <cellStyle name="Note 2 4 4" xfId="308" xr:uid="{00000000-0005-0000-0000-00007A050000}"/>
    <cellStyle name="Note 2 4 5" xfId="481" xr:uid="{00000000-0005-0000-0000-00007B050000}"/>
    <cellStyle name="Note 2 4 6" xfId="443" xr:uid="{00000000-0005-0000-0000-00007C050000}"/>
    <cellStyle name="Note 2 4 7" xfId="438" xr:uid="{00000000-0005-0000-0000-00007D050000}"/>
    <cellStyle name="Note 2 4 8" xfId="648" xr:uid="{00000000-0005-0000-0000-00007E050000}"/>
    <cellStyle name="Note 2 4 9" xfId="729" xr:uid="{00000000-0005-0000-0000-00007F050000}"/>
    <cellStyle name="Note 2 40" xfId="1821" xr:uid="{00000000-0005-0000-0000-000080050000}"/>
    <cellStyle name="Note 2 41" xfId="2208" xr:uid="{00000000-0005-0000-0000-000081050000}"/>
    <cellStyle name="Note 2 42" xfId="2342" xr:uid="{00000000-0005-0000-0000-000082050000}"/>
    <cellStyle name="Note 2 43" xfId="2268" xr:uid="{00000000-0005-0000-0000-000083050000}"/>
    <cellStyle name="Note 2 44" xfId="2157" xr:uid="{00000000-0005-0000-0000-000084050000}"/>
    <cellStyle name="Note 2 45" xfId="2378" xr:uid="{00000000-0005-0000-0000-000085050000}"/>
    <cellStyle name="Note 2 46" xfId="2494" xr:uid="{00000000-0005-0000-0000-000086050000}"/>
    <cellStyle name="Note 2 47" xfId="2682" xr:uid="{00000000-0005-0000-0000-000087050000}"/>
    <cellStyle name="Note 2 48" xfId="2697" xr:uid="{00000000-0005-0000-0000-000088050000}"/>
    <cellStyle name="Note 2 49" xfId="2775" xr:uid="{00000000-0005-0000-0000-000089050000}"/>
    <cellStyle name="Note 2 5" xfId="87" xr:uid="{00000000-0005-0000-0000-00008A050000}"/>
    <cellStyle name="Note 2 5 10" xfId="832" xr:uid="{00000000-0005-0000-0000-00008B050000}"/>
    <cellStyle name="Note 2 5 11" xfId="912" xr:uid="{00000000-0005-0000-0000-00008C050000}"/>
    <cellStyle name="Note 2 5 12" xfId="996" xr:uid="{00000000-0005-0000-0000-00008D050000}"/>
    <cellStyle name="Note 2 5 13" xfId="1074" xr:uid="{00000000-0005-0000-0000-00008E050000}"/>
    <cellStyle name="Note 2 5 14" xfId="1153" xr:uid="{00000000-0005-0000-0000-00008F050000}"/>
    <cellStyle name="Note 2 5 15" xfId="1228" xr:uid="{00000000-0005-0000-0000-000090050000}"/>
    <cellStyle name="Note 2 5 16" xfId="1307" xr:uid="{00000000-0005-0000-0000-000091050000}"/>
    <cellStyle name="Note 2 5 17" xfId="1387" xr:uid="{00000000-0005-0000-0000-000092050000}"/>
    <cellStyle name="Note 2 5 18" xfId="1466" xr:uid="{00000000-0005-0000-0000-000093050000}"/>
    <cellStyle name="Note 2 5 19" xfId="1545" xr:uid="{00000000-0005-0000-0000-000094050000}"/>
    <cellStyle name="Note 2 5 2" xfId="217" xr:uid="{00000000-0005-0000-0000-000095050000}"/>
    <cellStyle name="Note 2 5 20" xfId="1622" xr:uid="{00000000-0005-0000-0000-000096050000}"/>
    <cellStyle name="Note 2 5 21" xfId="1695" xr:uid="{00000000-0005-0000-0000-000097050000}"/>
    <cellStyle name="Note 2 5 22" xfId="1768" xr:uid="{00000000-0005-0000-0000-000098050000}"/>
    <cellStyle name="Note 2 5 23" xfId="1895" xr:uid="{00000000-0005-0000-0000-000099050000}"/>
    <cellStyle name="Note 2 5 24" xfId="1957" xr:uid="{00000000-0005-0000-0000-00009A050000}"/>
    <cellStyle name="Note 2 5 25" xfId="2034" xr:uid="{00000000-0005-0000-0000-00009B050000}"/>
    <cellStyle name="Note 2 5 26" xfId="2093" xr:uid="{00000000-0005-0000-0000-00009C050000}"/>
    <cellStyle name="Note 2 5 27" xfId="2144" xr:uid="{00000000-0005-0000-0000-00009D050000}"/>
    <cellStyle name="Note 2 5 28" xfId="2023" xr:uid="{00000000-0005-0000-0000-00009E050000}"/>
    <cellStyle name="Note 2 5 29" xfId="2309" xr:uid="{00000000-0005-0000-0000-00009F050000}"/>
    <cellStyle name="Note 2 5 3" xfId="354" xr:uid="{00000000-0005-0000-0000-0000A0050000}"/>
    <cellStyle name="Note 2 5 30" xfId="2315" xr:uid="{00000000-0005-0000-0000-0000A1050000}"/>
    <cellStyle name="Note 2 5 31" xfId="2443" xr:uid="{00000000-0005-0000-0000-0000A2050000}"/>
    <cellStyle name="Note 2 5 32" xfId="2523" xr:uid="{00000000-0005-0000-0000-0000A3050000}"/>
    <cellStyle name="Note 2 5 33" xfId="2604" xr:uid="{00000000-0005-0000-0000-0000A4050000}"/>
    <cellStyle name="Note 2 5 34" xfId="2702" xr:uid="{00000000-0005-0000-0000-0000A5050000}"/>
    <cellStyle name="Note 2 5 35" xfId="2730" xr:uid="{00000000-0005-0000-0000-0000A6050000}"/>
    <cellStyle name="Note 2 5 4" xfId="282" xr:uid="{00000000-0005-0000-0000-0000A7050000}"/>
    <cellStyle name="Note 2 5 5" xfId="497" xr:uid="{00000000-0005-0000-0000-0000A8050000}"/>
    <cellStyle name="Note 2 5 6" xfId="561" xr:uid="{00000000-0005-0000-0000-0000A9050000}"/>
    <cellStyle name="Note 2 5 7" xfId="543" xr:uid="{00000000-0005-0000-0000-0000AA050000}"/>
    <cellStyle name="Note 2 5 8" xfId="672" xr:uid="{00000000-0005-0000-0000-0000AB050000}"/>
    <cellStyle name="Note 2 5 9" xfId="752" xr:uid="{00000000-0005-0000-0000-0000AC050000}"/>
    <cellStyle name="Note 2 6" xfId="82" xr:uid="{00000000-0005-0000-0000-0000AD050000}"/>
    <cellStyle name="Note 2 6 10" xfId="827" xr:uid="{00000000-0005-0000-0000-0000AE050000}"/>
    <cellStyle name="Note 2 6 11" xfId="907" xr:uid="{00000000-0005-0000-0000-0000AF050000}"/>
    <cellStyle name="Note 2 6 12" xfId="991" xr:uid="{00000000-0005-0000-0000-0000B0050000}"/>
    <cellStyle name="Note 2 6 13" xfId="1069" xr:uid="{00000000-0005-0000-0000-0000B1050000}"/>
    <cellStyle name="Note 2 6 14" xfId="1148" xr:uid="{00000000-0005-0000-0000-0000B2050000}"/>
    <cellStyle name="Note 2 6 15" xfId="1223" xr:uid="{00000000-0005-0000-0000-0000B3050000}"/>
    <cellStyle name="Note 2 6 16" xfId="1302" xr:uid="{00000000-0005-0000-0000-0000B4050000}"/>
    <cellStyle name="Note 2 6 17" xfId="1383" xr:uid="{00000000-0005-0000-0000-0000B5050000}"/>
    <cellStyle name="Note 2 6 18" xfId="1461" xr:uid="{00000000-0005-0000-0000-0000B6050000}"/>
    <cellStyle name="Note 2 6 19" xfId="1540" xr:uid="{00000000-0005-0000-0000-0000B7050000}"/>
    <cellStyle name="Note 2 6 2" xfId="212" xr:uid="{00000000-0005-0000-0000-0000B8050000}"/>
    <cellStyle name="Note 2 6 20" xfId="1618" xr:uid="{00000000-0005-0000-0000-0000B9050000}"/>
    <cellStyle name="Note 2 6 21" xfId="1691" xr:uid="{00000000-0005-0000-0000-0000BA050000}"/>
    <cellStyle name="Note 2 6 22" xfId="1764" xr:uid="{00000000-0005-0000-0000-0000BB050000}"/>
    <cellStyle name="Note 2 6 23" xfId="1890" xr:uid="{00000000-0005-0000-0000-0000BC050000}"/>
    <cellStyle name="Note 2 6 24" xfId="2001" xr:uid="{00000000-0005-0000-0000-0000BD050000}"/>
    <cellStyle name="Note 2 6 25" xfId="1989" xr:uid="{00000000-0005-0000-0000-0000BE050000}"/>
    <cellStyle name="Note 2 6 26" xfId="2088" xr:uid="{00000000-0005-0000-0000-0000BF050000}"/>
    <cellStyle name="Note 2 6 27" xfId="2040" xr:uid="{00000000-0005-0000-0000-0000C0050000}"/>
    <cellStyle name="Note 2 6 28" xfId="2057" xr:uid="{00000000-0005-0000-0000-0000C1050000}"/>
    <cellStyle name="Note 2 6 29" xfId="2360" xr:uid="{00000000-0005-0000-0000-0000C2050000}"/>
    <cellStyle name="Note 2 6 3" xfId="328" xr:uid="{00000000-0005-0000-0000-0000C3050000}"/>
    <cellStyle name="Note 2 6 30" xfId="2305" xr:uid="{00000000-0005-0000-0000-0000C4050000}"/>
    <cellStyle name="Note 2 6 31" xfId="2438" xr:uid="{00000000-0005-0000-0000-0000C5050000}"/>
    <cellStyle name="Note 2 6 32" xfId="2518" xr:uid="{00000000-0005-0000-0000-0000C6050000}"/>
    <cellStyle name="Note 2 6 33" xfId="2599" xr:uid="{00000000-0005-0000-0000-0000C7050000}"/>
    <cellStyle name="Note 2 6 34" xfId="2668" xr:uid="{00000000-0005-0000-0000-0000C8050000}"/>
    <cellStyle name="Note 2 6 35" xfId="2726" xr:uid="{00000000-0005-0000-0000-0000C9050000}"/>
    <cellStyle name="Note 2 6 4" xfId="358" xr:uid="{00000000-0005-0000-0000-0000CA050000}"/>
    <cellStyle name="Note 2 6 5" xfId="454" xr:uid="{00000000-0005-0000-0000-0000CB050000}"/>
    <cellStyle name="Note 2 6 6" xfId="577" xr:uid="{00000000-0005-0000-0000-0000CC050000}"/>
    <cellStyle name="Note 2 6 7" xfId="581" xr:uid="{00000000-0005-0000-0000-0000CD050000}"/>
    <cellStyle name="Note 2 6 8" xfId="667" xr:uid="{00000000-0005-0000-0000-0000CE050000}"/>
    <cellStyle name="Note 2 6 9" xfId="747" xr:uid="{00000000-0005-0000-0000-0000CF050000}"/>
    <cellStyle name="Note 2 7" xfId="92" xr:uid="{00000000-0005-0000-0000-0000D0050000}"/>
    <cellStyle name="Note 2 7 10" xfId="837" xr:uid="{00000000-0005-0000-0000-0000D1050000}"/>
    <cellStyle name="Note 2 7 11" xfId="917" xr:uid="{00000000-0005-0000-0000-0000D2050000}"/>
    <cellStyle name="Note 2 7 12" xfId="1001" xr:uid="{00000000-0005-0000-0000-0000D3050000}"/>
    <cellStyle name="Note 2 7 13" xfId="1079" xr:uid="{00000000-0005-0000-0000-0000D4050000}"/>
    <cellStyle name="Note 2 7 14" xfId="1158" xr:uid="{00000000-0005-0000-0000-0000D5050000}"/>
    <cellStyle name="Note 2 7 15" xfId="1233" xr:uid="{00000000-0005-0000-0000-0000D6050000}"/>
    <cellStyle name="Note 2 7 16" xfId="1311" xr:uid="{00000000-0005-0000-0000-0000D7050000}"/>
    <cellStyle name="Note 2 7 17" xfId="1392" xr:uid="{00000000-0005-0000-0000-0000D8050000}"/>
    <cellStyle name="Note 2 7 18" xfId="1470" xr:uid="{00000000-0005-0000-0000-0000D9050000}"/>
    <cellStyle name="Note 2 7 19" xfId="1549" xr:uid="{00000000-0005-0000-0000-0000DA050000}"/>
    <cellStyle name="Note 2 7 2" xfId="222" xr:uid="{00000000-0005-0000-0000-0000DB050000}"/>
    <cellStyle name="Note 2 7 20" xfId="1627" xr:uid="{00000000-0005-0000-0000-0000DC050000}"/>
    <cellStyle name="Note 2 7 21" xfId="1699" xr:uid="{00000000-0005-0000-0000-0000DD050000}"/>
    <cellStyle name="Note 2 7 22" xfId="1772" xr:uid="{00000000-0005-0000-0000-0000DE050000}"/>
    <cellStyle name="Note 2 7 23" xfId="1900" xr:uid="{00000000-0005-0000-0000-0000DF050000}"/>
    <cellStyle name="Note 2 7 24" xfId="1998" xr:uid="{00000000-0005-0000-0000-0000E0050000}"/>
    <cellStyle name="Note 2 7 25" xfId="1962" xr:uid="{00000000-0005-0000-0000-0000E1050000}"/>
    <cellStyle name="Note 2 7 26" xfId="2098" xr:uid="{00000000-0005-0000-0000-0000E2050000}"/>
    <cellStyle name="Note 2 7 27" xfId="2181" xr:uid="{00000000-0005-0000-0000-0000E3050000}"/>
    <cellStyle name="Note 2 7 28" xfId="2258" xr:uid="{00000000-0005-0000-0000-0000E4050000}"/>
    <cellStyle name="Note 2 7 29" xfId="2347" xr:uid="{00000000-0005-0000-0000-0000E5050000}"/>
    <cellStyle name="Note 2 7 3" xfId="153" xr:uid="{00000000-0005-0000-0000-0000E6050000}"/>
    <cellStyle name="Note 2 7 30" xfId="2311" xr:uid="{00000000-0005-0000-0000-0000E7050000}"/>
    <cellStyle name="Note 2 7 31" xfId="2448" xr:uid="{00000000-0005-0000-0000-0000E8050000}"/>
    <cellStyle name="Note 2 7 32" xfId="2528" xr:uid="{00000000-0005-0000-0000-0000E9050000}"/>
    <cellStyle name="Note 2 7 33" xfId="2609" xr:uid="{00000000-0005-0000-0000-0000EA050000}"/>
    <cellStyle name="Note 2 7 34" xfId="2399" xr:uid="{00000000-0005-0000-0000-0000EB050000}"/>
    <cellStyle name="Note 2 7 35" xfId="2734" xr:uid="{00000000-0005-0000-0000-0000EC050000}"/>
    <cellStyle name="Note 2 7 4" xfId="395" xr:uid="{00000000-0005-0000-0000-0000ED050000}"/>
    <cellStyle name="Note 2 7 5" xfId="295" xr:uid="{00000000-0005-0000-0000-0000EE050000}"/>
    <cellStyle name="Note 2 7 6" xfId="504" xr:uid="{00000000-0005-0000-0000-0000EF050000}"/>
    <cellStyle name="Note 2 7 7" xfId="597" xr:uid="{00000000-0005-0000-0000-0000F0050000}"/>
    <cellStyle name="Note 2 7 8" xfId="677" xr:uid="{00000000-0005-0000-0000-0000F1050000}"/>
    <cellStyle name="Note 2 7 9" xfId="756" xr:uid="{00000000-0005-0000-0000-0000F2050000}"/>
    <cellStyle name="Note 2 8" xfId="111" xr:uid="{00000000-0005-0000-0000-0000F3050000}"/>
    <cellStyle name="Note 2 8 10" xfId="856" xr:uid="{00000000-0005-0000-0000-0000F4050000}"/>
    <cellStyle name="Note 2 8 11" xfId="936" xr:uid="{00000000-0005-0000-0000-0000F5050000}"/>
    <cellStyle name="Note 2 8 12" xfId="1020" xr:uid="{00000000-0005-0000-0000-0000F6050000}"/>
    <cellStyle name="Note 2 8 13" xfId="1098" xr:uid="{00000000-0005-0000-0000-0000F7050000}"/>
    <cellStyle name="Note 2 8 14" xfId="1176" xr:uid="{00000000-0005-0000-0000-0000F8050000}"/>
    <cellStyle name="Note 2 8 15" xfId="1251" xr:uid="{00000000-0005-0000-0000-0000F9050000}"/>
    <cellStyle name="Note 2 8 16" xfId="1329" xr:uid="{00000000-0005-0000-0000-0000FA050000}"/>
    <cellStyle name="Note 2 8 17" xfId="1410" xr:uid="{00000000-0005-0000-0000-0000FB050000}"/>
    <cellStyle name="Note 2 8 18" xfId="1488" xr:uid="{00000000-0005-0000-0000-0000FC050000}"/>
    <cellStyle name="Note 2 8 19" xfId="1568" xr:uid="{00000000-0005-0000-0000-0000FD050000}"/>
    <cellStyle name="Note 2 8 2" xfId="241" xr:uid="{00000000-0005-0000-0000-0000FE050000}"/>
    <cellStyle name="Note 2 8 20" xfId="1645" xr:uid="{00000000-0005-0000-0000-0000FF050000}"/>
    <cellStyle name="Note 2 8 21" xfId="1717" xr:uid="{00000000-0005-0000-0000-000000060000}"/>
    <cellStyle name="Note 2 8 22" xfId="1790" xr:uid="{00000000-0005-0000-0000-000001060000}"/>
    <cellStyle name="Note 2 8 23" xfId="1919" xr:uid="{00000000-0005-0000-0000-000002060000}"/>
    <cellStyle name="Note 2 8 24" xfId="2022" xr:uid="{00000000-0005-0000-0000-000003060000}"/>
    <cellStyle name="Note 2 8 25" xfId="1950" xr:uid="{00000000-0005-0000-0000-000004060000}"/>
    <cellStyle name="Note 2 8 26" xfId="2116" xr:uid="{00000000-0005-0000-0000-000005060000}"/>
    <cellStyle name="Note 2 8 27" xfId="1982" xr:uid="{00000000-0005-0000-0000-000006060000}"/>
    <cellStyle name="Note 2 8 28" xfId="2067" xr:uid="{00000000-0005-0000-0000-000007060000}"/>
    <cellStyle name="Note 2 8 29" xfId="2371" xr:uid="{00000000-0005-0000-0000-000008060000}"/>
    <cellStyle name="Note 2 8 3" xfId="276" xr:uid="{00000000-0005-0000-0000-000009060000}"/>
    <cellStyle name="Note 2 8 30" xfId="2387" xr:uid="{00000000-0005-0000-0000-00000A060000}"/>
    <cellStyle name="Note 2 8 31" xfId="2467" xr:uid="{00000000-0005-0000-0000-00000B060000}"/>
    <cellStyle name="Note 2 8 32" xfId="2546" xr:uid="{00000000-0005-0000-0000-00000C060000}"/>
    <cellStyle name="Note 2 8 33" xfId="2628" xr:uid="{00000000-0005-0000-0000-00000D060000}"/>
    <cellStyle name="Note 2 8 34" xfId="2699" xr:uid="{00000000-0005-0000-0000-00000E060000}"/>
    <cellStyle name="Note 2 8 35" xfId="2752" xr:uid="{00000000-0005-0000-0000-00000F060000}"/>
    <cellStyle name="Note 2 8 4" xfId="240" xr:uid="{00000000-0005-0000-0000-000010060000}"/>
    <cellStyle name="Note 2 8 5" xfId="484" xr:uid="{00000000-0005-0000-0000-000011060000}"/>
    <cellStyle name="Note 2 8 6" xfId="549" xr:uid="{00000000-0005-0000-0000-000012060000}"/>
    <cellStyle name="Note 2 8 7" xfId="616" xr:uid="{00000000-0005-0000-0000-000013060000}"/>
    <cellStyle name="Note 2 8 8" xfId="696" xr:uid="{00000000-0005-0000-0000-000014060000}"/>
    <cellStyle name="Note 2 8 9" xfId="775" xr:uid="{00000000-0005-0000-0000-000015060000}"/>
    <cellStyle name="Note 2 9" xfId="104" xr:uid="{00000000-0005-0000-0000-000016060000}"/>
    <cellStyle name="Note 2 9 10" xfId="849" xr:uid="{00000000-0005-0000-0000-000017060000}"/>
    <cellStyle name="Note 2 9 11" xfId="929" xr:uid="{00000000-0005-0000-0000-000018060000}"/>
    <cellStyle name="Note 2 9 12" xfId="1013" xr:uid="{00000000-0005-0000-0000-000019060000}"/>
    <cellStyle name="Note 2 9 13" xfId="1091" xr:uid="{00000000-0005-0000-0000-00001A060000}"/>
    <cellStyle name="Note 2 9 14" xfId="1170" xr:uid="{00000000-0005-0000-0000-00001B060000}"/>
    <cellStyle name="Note 2 9 15" xfId="1245" xr:uid="{00000000-0005-0000-0000-00001C060000}"/>
    <cellStyle name="Note 2 9 16" xfId="1323" xr:uid="{00000000-0005-0000-0000-00001D060000}"/>
    <cellStyle name="Note 2 9 17" xfId="1404" xr:uid="{00000000-0005-0000-0000-00001E060000}"/>
    <cellStyle name="Note 2 9 18" xfId="1482" xr:uid="{00000000-0005-0000-0000-00001F060000}"/>
    <cellStyle name="Note 2 9 19" xfId="1561" xr:uid="{00000000-0005-0000-0000-000020060000}"/>
    <cellStyle name="Note 2 9 2" xfId="234" xr:uid="{00000000-0005-0000-0000-000021060000}"/>
    <cellStyle name="Note 2 9 20" xfId="1639" xr:uid="{00000000-0005-0000-0000-000022060000}"/>
    <cellStyle name="Note 2 9 21" xfId="1711" xr:uid="{00000000-0005-0000-0000-000023060000}"/>
    <cellStyle name="Note 2 9 22" xfId="1784" xr:uid="{00000000-0005-0000-0000-000024060000}"/>
    <cellStyle name="Note 2 9 23" xfId="1912" xr:uid="{00000000-0005-0000-0000-000025060000}"/>
    <cellStyle name="Note 2 9 24" xfId="1993" xr:uid="{00000000-0005-0000-0000-000026060000}"/>
    <cellStyle name="Note 2 9 25" xfId="1825" xr:uid="{00000000-0005-0000-0000-000027060000}"/>
    <cellStyle name="Note 2 9 26" xfId="2110" xr:uid="{00000000-0005-0000-0000-000028060000}"/>
    <cellStyle name="Note 2 9 27" xfId="2141" xr:uid="{00000000-0005-0000-0000-000029060000}"/>
    <cellStyle name="Note 2 9 28" xfId="2170" xr:uid="{00000000-0005-0000-0000-00002A060000}"/>
    <cellStyle name="Note 2 9 29" xfId="2376" xr:uid="{00000000-0005-0000-0000-00002B060000}"/>
    <cellStyle name="Note 2 9 3" xfId="273" xr:uid="{00000000-0005-0000-0000-00002C060000}"/>
    <cellStyle name="Note 2 9 30" xfId="2280" xr:uid="{00000000-0005-0000-0000-00002D060000}"/>
    <cellStyle name="Note 2 9 31" xfId="2460" xr:uid="{00000000-0005-0000-0000-00002E060000}"/>
    <cellStyle name="Note 2 9 32" xfId="2540" xr:uid="{00000000-0005-0000-0000-00002F060000}"/>
    <cellStyle name="Note 2 9 33" xfId="2621" xr:uid="{00000000-0005-0000-0000-000030060000}"/>
    <cellStyle name="Note 2 9 34" xfId="2666" xr:uid="{00000000-0005-0000-0000-000031060000}"/>
    <cellStyle name="Note 2 9 35" xfId="2746" xr:uid="{00000000-0005-0000-0000-000032060000}"/>
    <cellStyle name="Note 2 9 4" xfId="371" xr:uid="{00000000-0005-0000-0000-000033060000}"/>
    <cellStyle name="Note 2 9 5" xfId="448" xr:uid="{00000000-0005-0000-0000-000034060000}"/>
    <cellStyle name="Note 2 9 6" xfId="575" xr:uid="{00000000-0005-0000-0000-000035060000}"/>
    <cellStyle name="Note 2 9 7" xfId="609" xr:uid="{00000000-0005-0000-0000-000036060000}"/>
    <cellStyle name="Note 2 9 8" xfId="689" xr:uid="{00000000-0005-0000-0000-000037060000}"/>
    <cellStyle name="Note 2 9 9" xfId="768" xr:uid="{00000000-0005-0000-0000-000038060000}"/>
    <cellStyle name="Note 20" xfId="437" xr:uid="{00000000-0005-0000-0000-000039060000}"/>
    <cellStyle name="Note 21" xfId="527" xr:uid="{00000000-0005-0000-0000-00003A060000}"/>
    <cellStyle name="Note 22" xfId="545" xr:uid="{00000000-0005-0000-0000-00003B060000}"/>
    <cellStyle name="Note 23" xfId="567" xr:uid="{00000000-0005-0000-0000-00003C060000}"/>
    <cellStyle name="Note 24" xfId="453" xr:uid="{00000000-0005-0000-0000-00003D060000}"/>
    <cellStyle name="Note 25" xfId="563" xr:uid="{00000000-0005-0000-0000-00003E060000}"/>
    <cellStyle name="Note 26" xfId="550" xr:uid="{00000000-0005-0000-0000-00003F060000}"/>
    <cellStyle name="Note 27" xfId="869" xr:uid="{00000000-0005-0000-0000-000040060000}"/>
    <cellStyle name="Note 28" xfId="568" xr:uid="{00000000-0005-0000-0000-000041060000}"/>
    <cellStyle name="Note 29" xfId="884" xr:uid="{00000000-0005-0000-0000-000042060000}"/>
    <cellStyle name="Note 3" xfId="55" xr:uid="{00000000-0005-0000-0000-000043060000}"/>
    <cellStyle name="Note 3 10" xfId="695" xr:uid="{00000000-0005-0000-0000-000044060000}"/>
    <cellStyle name="Note 3 11" xfId="786" xr:uid="{00000000-0005-0000-0000-000045060000}"/>
    <cellStyle name="Note 3 12" xfId="964" xr:uid="{00000000-0005-0000-0000-000046060000}"/>
    <cellStyle name="Note 3 13" xfId="948" xr:uid="{00000000-0005-0000-0000-000047060000}"/>
    <cellStyle name="Note 3 14" xfId="1046" xr:uid="{00000000-0005-0000-0000-000048060000}"/>
    <cellStyle name="Note 3 15" xfId="1109" xr:uid="{00000000-0005-0000-0000-000049060000}"/>
    <cellStyle name="Note 3 16" xfId="1201" xr:uid="{00000000-0005-0000-0000-00004A060000}"/>
    <cellStyle name="Note 3 17" xfId="1356" xr:uid="{00000000-0005-0000-0000-00004B060000}"/>
    <cellStyle name="Note 3 18" xfId="1353" xr:uid="{00000000-0005-0000-0000-00004C060000}"/>
    <cellStyle name="Note 3 19" xfId="1515" xr:uid="{00000000-0005-0000-0000-00004D060000}"/>
    <cellStyle name="Note 3 2" xfId="185" xr:uid="{00000000-0005-0000-0000-00004E060000}"/>
    <cellStyle name="Note 3 20" xfId="1512" xr:uid="{00000000-0005-0000-0000-00004F060000}"/>
    <cellStyle name="Note 3 21" xfId="1578" xr:uid="{00000000-0005-0000-0000-000050060000}"/>
    <cellStyle name="Note 3 22" xfId="542" xr:uid="{00000000-0005-0000-0000-000051060000}"/>
    <cellStyle name="Note 3 23" xfId="1863" xr:uid="{00000000-0005-0000-0000-000052060000}"/>
    <cellStyle name="Note 3 24" xfId="1839" xr:uid="{00000000-0005-0000-0000-000053060000}"/>
    <cellStyle name="Note 3 25" xfId="1963" xr:uid="{00000000-0005-0000-0000-000054060000}"/>
    <cellStyle name="Note 3 26" xfId="2050" xr:uid="{00000000-0005-0000-0000-000055060000}"/>
    <cellStyle name="Note 3 27" xfId="2017" xr:uid="{00000000-0005-0000-0000-000056060000}"/>
    <cellStyle name="Note 3 28" xfId="2249" xr:uid="{00000000-0005-0000-0000-000057060000}"/>
    <cellStyle name="Note 3 29" xfId="2206" xr:uid="{00000000-0005-0000-0000-000058060000}"/>
    <cellStyle name="Note 3 3" xfId="290" xr:uid="{00000000-0005-0000-0000-000059060000}"/>
    <cellStyle name="Note 3 30" xfId="2349" xr:uid="{00000000-0005-0000-0000-00005A060000}"/>
    <cellStyle name="Note 3 31" xfId="2357" xr:uid="{00000000-0005-0000-0000-00005B060000}"/>
    <cellStyle name="Note 3 32" xfId="2414" xr:uid="{00000000-0005-0000-0000-00005C060000}"/>
    <cellStyle name="Note 3 33" xfId="2572" xr:uid="{00000000-0005-0000-0000-00005D060000}"/>
    <cellStyle name="Note 3 34" xfId="2693" xr:uid="{00000000-0005-0000-0000-00005E060000}"/>
    <cellStyle name="Note 3 35" xfId="2672" xr:uid="{00000000-0005-0000-0000-00005F060000}"/>
    <cellStyle name="Note 3 4" xfId="385" xr:uid="{00000000-0005-0000-0000-000060060000}"/>
    <cellStyle name="Note 3 5" xfId="489" xr:uid="{00000000-0005-0000-0000-000061060000}"/>
    <cellStyle name="Note 3 6" xfId="586" xr:uid="{00000000-0005-0000-0000-000062060000}"/>
    <cellStyle name="Note 3 7" xfId="412" xr:uid="{00000000-0005-0000-0000-000063060000}"/>
    <cellStyle name="Note 3 8" xfId="534" xr:uid="{00000000-0005-0000-0000-000064060000}"/>
    <cellStyle name="Note 3 9" xfId="511" xr:uid="{00000000-0005-0000-0000-000065060000}"/>
    <cellStyle name="Note 30" xfId="654" xr:uid="{00000000-0005-0000-0000-000066060000}"/>
    <cellStyle name="Note 31" xfId="977" xr:uid="{00000000-0005-0000-0000-000067060000}"/>
    <cellStyle name="Note 32" xfId="1252" xr:uid="{00000000-0005-0000-0000-000068060000}"/>
    <cellStyle name="Note 33" xfId="474" xr:uid="{00000000-0005-0000-0000-000069060000}"/>
    <cellStyle name="Note 34" xfId="1411" xr:uid="{00000000-0005-0000-0000-00006A060000}"/>
    <cellStyle name="Note 35" xfId="1075" xr:uid="{00000000-0005-0000-0000-00006B060000}"/>
    <cellStyle name="Note 36" xfId="855" xr:uid="{00000000-0005-0000-0000-00006C060000}"/>
    <cellStyle name="Note 37" xfId="1605" xr:uid="{00000000-0005-0000-0000-00006D060000}"/>
    <cellStyle name="Note 38" xfId="1851" xr:uid="{00000000-0005-0000-0000-00006E060000}"/>
    <cellStyle name="Note 39" xfId="1956" xr:uid="{00000000-0005-0000-0000-00006F060000}"/>
    <cellStyle name="Note 4" xfId="64" xr:uid="{00000000-0005-0000-0000-000070060000}"/>
    <cellStyle name="Note 4 10" xfId="810" xr:uid="{00000000-0005-0000-0000-000071060000}"/>
    <cellStyle name="Note 4 11" xfId="889" xr:uid="{00000000-0005-0000-0000-000072060000}"/>
    <cellStyle name="Note 4 12" xfId="973" xr:uid="{00000000-0005-0000-0000-000073060000}"/>
    <cellStyle name="Note 4 13" xfId="1051" xr:uid="{00000000-0005-0000-0000-000074060000}"/>
    <cellStyle name="Note 4 14" xfId="1132" xr:uid="{00000000-0005-0000-0000-000075060000}"/>
    <cellStyle name="Note 4 15" xfId="1206" xr:uid="{00000000-0005-0000-0000-000076060000}"/>
    <cellStyle name="Note 4 16" xfId="1284" xr:uid="{00000000-0005-0000-0000-000077060000}"/>
    <cellStyle name="Note 4 17" xfId="1365" xr:uid="{00000000-0005-0000-0000-000078060000}"/>
    <cellStyle name="Note 4 18" xfId="1443" xr:uid="{00000000-0005-0000-0000-000079060000}"/>
    <cellStyle name="Note 4 19" xfId="1524" xr:uid="{00000000-0005-0000-0000-00007A060000}"/>
    <cellStyle name="Note 4 2" xfId="194" xr:uid="{00000000-0005-0000-0000-00007B060000}"/>
    <cellStyle name="Note 4 20" xfId="1601" xr:uid="{00000000-0005-0000-0000-00007C060000}"/>
    <cellStyle name="Note 4 21" xfId="1675" xr:uid="{00000000-0005-0000-0000-00007D060000}"/>
    <cellStyle name="Note 4 22" xfId="1748" xr:uid="{00000000-0005-0000-0000-00007E060000}"/>
    <cellStyle name="Note 4 23" xfId="1872" xr:uid="{00000000-0005-0000-0000-00007F060000}"/>
    <cellStyle name="Note 4 24" xfId="1850" xr:uid="{00000000-0005-0000-0000-000080060000}"/>
    <cellStyle name="Note 4 25" xfId="2049" xr:uid="{00000000-0005-0000-0000-000081060000}"/>
    <cellStyle name="Note 4 26" xfId="2070" xr:uid="{00000000-0005-0000-0000-000082060000}"/>
    <cellStyle name="Note 4 27" xfId="1978" xr:uid="{00000000-0005-0000-0000-000083060000}"/>
    <cellStyle name="Note 4 28" xfId="1990" xr:uid="{00000000-0005-0000-0000-000084060000}"/>
    <cellStyle name="Note 4 29" xfId="1840" xr:uid="{00000000-0005-0000-0000-000085060000}"/>
    <cellStyle name="Note 4 3" xfId="269" xr:uid="{00000000-0005-0000-0000-000086060000}"/>
    <cellStyle name="Note 4 30" xfId="2229" xr:uid="{00000000-0005-0000-0000-000087060000}"/>
    <cellStyle name="Note 4 31" xfId="2421" xr:uid="{00000000-0005-0000-0000-000088060000}"/>
    <cellStyle name="Note 4 32" xfId="2501" xr:uid="{00000000-0005-0000-0000-000089060000}"/>
    <cellStyle name="Note 4 33" xfId="2581" xr:uid="{00000000-0005-0000-0000-00008A060000}"/>
    <cellStyle name="Note 4 34" xfId="2691" xr:uid="{00000000-0005-0000-0000-00008B060000}"/>
    <cellStyle name="Note 4 35" xfId="2710" xr:uid="{00000000-0005-0000-0000-00008C060000}"/>
    <cellStyle name="Note 4 4" xfId="267" xr:uid="{00000000-0005-0000-0000-00008D060000}"/>
    <cellStyle name="Note 4 5" xfId="458" xr:uid="{00000000-0005-0000-0000-00008E060000}"/>
    <cellStyle name="Note 4 6" xfId="451" xr:uid="{00000000-0005-0000-0000-00008F060000}"/>
    <cellStyle name="Note 4 7" xfId="483" xr:uid="{00000000-0005-0000-0000-000090060000}"/>
    <cellStyle name="Note 4 8" xfId="649" xr:uid="{00000000-0005-0000-0000-000091060000}"/>
    <cellStyle name="Note 4 9" xfId="730" xr:uid="{00000000-0005-0000-0000-000092060000}"/>
    <cellStyle name="Note 40" xfId="1814" xr:uid="{00000000-0005-0000-0000-000093060000}"/>
    <cellStyle name="Note 41" xfId="1970" xr:uid="{00000000-0005-0000-0000-000094060000}"/>
    <cellStyle name="Note 42" xfId="2028" xr:uid="{00000000-0005-0000-0000-000095060000}"/>
    <cellStyle name="Note 43" xfId="2175" xr:uid="{00000000-0005-0000-0000-000096060000}"/>
    <cellStyle name="Note 44" xfId="2330" xr:uid="{00000000-0005-0000-0000-000097060000}"/>
    <cellStyle name="Note 45" xfId="2320" xr:uid="{00000000-0005-0000-0000-000098060000}"/>
    <cellStyle name="Note 46" xfId="1949" xr:uid="{00000000-0005-0000-0000-000099060000}"/>
    <cellStyle name="Note 47" xfId="2337" xr:uid="{00000000-0005-0000-0000-00009A060000}"/>
    <cellStyle name="Note 48" xfId="2468" xr:uid="{00000000-0005-0000-0000-00009B060000}"/>
    <cellStyle name="Note 49" xfId="2674" xr:uid="{00000000-0005-0000-0000-00009C060000}"/>
    <cellStyle name="Note 5" xfId="60" xr:uid="{00000000-0005-0000-0000-00009D060000}"/>
    <cellStyle name="Note 5 10" xfId="806" xr:uid="{00000000-0005-0000-0000-00009E060000}"/>
    <cellStyle name="Note 5 11" xfId="885" xr:uid="{00000000-0005-0000-0000-00009F060000}"/>
    <cellStyle name="Note 5 12" xfId="969" xr:uid="{00000000-0005-0000-0000-0000A0060000}"/>
    <cellStyle name="Note 5 13" xfId="1047" xr:uid="{00000000-0005-0000-0000-0000A1060000}"/>
    <cellStyle name="Note 5 14" xfId="1128" xr:uid="{00000000-0005-0000-0000-0000A2060000}"/>
    <cellStyle name="Note 5 15" xfId="1202" xr:uid="{00000000-0005-0000-0000-0000A3060000}"/>
    <cellStyle name="Note 5 16" xfId="1280" xr:uid="{00000000-0005-0000-0000-0000A4060000}"/>
    <cellStyle name="Note 5 17" xfId="1361" xr:uid="{00000000-0005-0000-0000-0000A5060000}"/>
    <cellStyle name="Note 5 18" xfId="1439" xr:uid="{00000000-0005-0000-0000-0000A6060000}"/>
    <cellStyle name="Note 5 19" xfId="1520" xr:uid="{00000000-0005-0000-0000-0000A7060000}"/>
    <cellStyle name="Note 5 2" xfId="190" xr:uid="{00000000-0005-0000-0000-0000A8060000}"/>
    <cellStyle name="Note 5 20" xfId="1597" xr:uid="{00000000-0005-0000-0000-0000A9060000}"/>
    <cellStyle name="Note 5 21" xfId="1671" xr:uid="{00000000-0005-0000-0000-0000AA060000}"/>
    <cellStyle name="Note 5 22" xfId="1744" xr:uid="{00000000-0005-0000-0000-0000AB060000}"/>
    <cellStyle name="Note 5 23" xfId="1868" xr:uid="{00000000-0005-0000-0000-0000AC060000}"/>
    <cellStyle name="Note 5 24" xfId="2019" xr:uid="{00000000-0005-0000-0000-0000AD060000}"/>
    <cellStyle name="Note 5 25" xfId="1966" xr:uid="{00000000-0005-0000-0000-0000AE060000}"/>
    <cellStyle name="Note 5 26" xfId="1826" xr:uid="{00000000-0005-0000-0000-0000AF060000}"/>
    <cellStyle name="Note 5 27" xfId="2219" xr:uid="{00000000-0005-0000-0000-0000B0060000}"/>
    <cellStyle name="Note 5 28" xfId="2251" xr:uid="{00000000-0005-0000-0000-0000B1060000}"/>
    <cellStyle name="Note 5 29" xfId="2365" xr:uid="{00000000-0005-0000-0000-0000B2060000}"/>
    <cellStyle name="Note 5 3" xfId="168" xr:uid="{00000000-0005-0000-0000-0000B3060000}"/>
    <cellStyle name="Note 5 30" xfId="2351" xr:uid="{00000000-0005-0000-0000-0000B4060000}"/>
    <cellStyle name="Note 5 31" xfId="2417" xr:uid="{00000000-0005-0000-0000-0000B5060000}"/>
    <cellStyle name="Note 5 32" xfId="2497" xr:uid="{00000000-0005-0000-0000-0000B6060000}"/>
    <cellStyle name="Note 5 33" xfId="2577" xr:uid="{00000000-0005-0000-0000-0000B7060000}"/>
    <cellStyle name="Note 5 34" xfId="2264" xr:uid="{00000000-0005-0000-0000-0000B8060000}"/>
    <cellStyle name="Note 5 35" xfId="2706" xr:uid="{00000000-0005-0000-0000-0000B9060000}"/>
    <cellStyle name="Note 5 4" xfId="427" xr:uid="{00000000-0005-0000-0000-0000BA060000}"/>
    <cellStyle name="Note 5 5" xfId="507" xr:uid="{00000000-0005-0000-0000-0000BB060000}"/>
    <cellStyle name="Note 5 6" xfId="480" xr:uid="{00000000-0005-0000-0000-0000BC060000}"/>
    <cellStyle name="Note 5 7" xfId="519" xr:uid="{00000000-0005-0000-0000-0000BD060000}"/>
    <cellStyle name="Note 5 8" xfId="645" xr:uid="{00000000-0005-0000-0000-0000BE060000}"/>
    <cellStyle name="Note 5 9" xfId="726" xr:uid="{00000000-0005-0000-0000-0000BF060000}"/>
    <cellStyle name="Note 50" xfId="2688" xr:uid="{00000000-0005-0000-0000-0000C0060000}"/>
    <cellStyle name="Note 51" xfId="2557" xr:uid="{00000000-0005-0000-0000-0000C1060000}"/>
    <cellStyle name="Note 6" xfId="83" xr:uid="{00000000-0005-0000-0000-0000C2060000}"/>
    <cellStyle name="Note 6 10" xfId="828" xr:uid="{00000000-0005-0000-0000-0000C3060000}"/>
    <cellStyle name="Note 6 11" xfId="908" xr:uid="{00000000-0005-0000-0000-0000C4060000}"/>
    <cellStyle name="Note 6 12" xfId="992" xr:uid="{00000000-0005-0000-0000-0000C5060000}"/>
    <cellStyle name="Note 6 13" xfId="1070" xr:uid="{00000000-0005-0000-0000-0000C6060000}"/>
    <cellStyle name="Note 6 14" xfId="1149" xr:uid="{00000000-0005-0000-0000-0000C7060000}"/>
    <cellStyle name="Note 6 15" xfId="1224" xr:uid="{00000000-0005-0000-0000-0000C8060000}"/>
    <cellStyle name="Note 6 16" xfId="1303" xr:uid="{00000000-0005-0000-0000-0000C9060000}"/>
    <cellStyle name="Note 6 17" xfId="1384" xr:uid="{00000000-0005-0000-0000-0000CA060000}"/>
    <cellStyle name="Note 6 18" xfId="1462" xr:uid="{00000000-0005-0000-0000-0000CB060000}"/>
    <cellStyle name="Note 6 19" xfId="1541" xr:uid="{00000000-0005-0000-0000-0000CC060000}"/>
    <cellStyle name="Note 6 2" xfId="213" xr:uid="{00000000-0005-0000-0000-0000CD060000}"/>
    <cellStyle name="Note 6 20" xfId="1619" xr:uid="{00000000-0005-0000-0000-0000CE060000}"/>
    <cellStyle name="Note 6 21" xfId="1692" xr:uid="{00000000-0005-0000-0000-0000CF060000}"/>
    <cellStyle name="Note 6 22" xfId="1765" xr:uid="{00000000-0005-0000-0000-0000D0060000}"/>
    <cellStyle name="Note 6 23" xfId="1891" xr:uid="{00000000-0005-0000-0000-0000D1060000}"/>
    <cellStyle name="Note 6 24" xfId="1918" xr:uid="{00000000-0005-0000-0000-0000D2060000}"/>
    <cellStyle name="Note 6 25" xfId="2059" xr:uid="{00000000-0005-0000-0000-0000D3060000}"/>
    <cellStyle name="Note 6 26" xfId="2089" xr:uid="{00000000-0005-0000-0000-0000D4060000}"/>
    <cellStyle name="Note 6 27" xfId="1952" xr:uid="{00000000-0005-0000-0000-0000D5060000}"/>
    <cellStyle name="Note 6 28" xfId="2204" xr:uid="{00000000-0005-0000-0000-0000D6060000}"/>
    <cellStyle name="Note 6 29" xfId="2282" xr:uid="{00000000-0005-0000-0000-0000D7060000}"/>
    <cellStyle name="Note 6 3" xfId="142" xr:uid="{00000000-0005-0000-0000-0000D8060000}"/>
    <cellStyle name="Note 6 30" xfId="2150" xr:uid="{00000000-0005-0000-0000-0000D9060000}"/>
    <cellStyle name="Note 6 31" xfId="2439" xr:uid="{00000000-0005-0000-0000-0000DA060000}"/>
    <cellStyle name="Note 6 32" xfId="2519" xr:uid="{00000000-0005-0000-0000-0000DB060000}"/>
    <cellStyle name="Note 6 33" xfId="2600" xr:uid="{00000000-0005-0000-0000-0000DC060000}"/>
    <cellStyle name="Note 6 34" xfId="2671" xr:uid="{00000000-0005-0000-0000-0000DD060000}"/>
    <cellStyle name="Note 6 35" xfId="2727" xr:uid="{00000000-0005-0000-0000-0000DE060000}"/>
    <cellStyle name="Note 6 4" xfId="400" xr:uid="{00000000-0005-0000-0000-0000DF060000}"/>
    <cellStyle name="Note 6 5" xfId="444" xr:uid="{00000000-0005-0000-0000-0000E0060000}"/>
    <cellStyle name="Note 6 6" xfId="566" xr:uid="{00000000-0005-0000-0000-0000E1060000}"/>
    <cellStyle name="Note 6 7" xfId="573" xr:uid="{00000000-0005-0000-0000-0000E2060000}"/>
    <cellStyle name="Note 6 8" xfId="668" xr:uid="{00000000-0005-0000-0000-0000E3060000}"/>
    <cellStyle name="Note 6 9" xfId="748" xr:uid="{00000000-0005-0000-0000-0000E4060000}"/>
    <cellStyle name="Note 7" xfId="78" xr:uid="{00000000-0005-0000-0000-0000E5060000}"/>
    <cellStyle name="Note 7 10" xfId="823" xr:uid="{00000000-0005-0000-0000-0000E6060000}"/>
    <cellStyle name="Note 7 11" xfId="903" xr:uid="{00000000-0005-0000-0000-0000E7060000}"/>
    <cellStyle name="Note 7 12" xfId="987" xr:uid="{00000000-0005-0000-0000-0000E8060000}"/>
    <cellStyle name="Note 7 13" xfId="1065" xr:uid="{00000000-0005-0000-0000-0000E9060000}"/>
    <cellStyle name="Note 7 14" xfId="1144" xr:uid="{00000000-0005-0000-0000-0000EA060000}"/>
    <cellStyle name="Note 7 15" xfId="1219" xr:uid="{00000000-0005-0000-0000-0000EB060000}"/>
    <cellStyle name="Note 7 16" xfId="1298" xr:uid="{00000000-0005-0000-0000-0000EC060000}"/>
    <cellStyle name="Note 7 17" xfId="1379" xr:uid="{00000000-0005-0000-0000-0000ED060000}"/>
    <cellStyle name="Note 7 18" xfId="1457" xr:uid="{00000000-0005-0000-0000-0000EE060000}"/>
    <cellStyle name="Note 7 19" xfId="1536" xr:uid="{00000000-0005-0000-0000-0000EF060000}"/>
    <cellStyle name="Note 7 2" xfId="208" xr:uid="{00000000-0005-0000-0000-0000F0060000}"/>
    <cellStyle name="Note 7 20" xfId="1614" xr:uid="{00000000-0005-0000-0000-0000F1060000}"/>
    <cellStyle name="Note 7 21" xfId="1687" xr:uid="{00000000-0005-0000-0000-0000F2060000}"/>
    <cellStyle name="Note 7 22" xfId="1760" xr:uid="{00000000-0005-0000-0000-0000F3060000}"/>
    <cellStyle name="Note 7 23" xfId="1886" xr:uid="{00000000-0005-0000-0000-0000F4060000}"/>
    <cellStyle name="Note 7 24" xfId="1828" xr:uid="{00000000-0005-0000-0000-0000F5060000}"/>
    <cellStyle name="Note 7 25" xfId="2015" xr:uid="{00000000-0005-0000-0000-0000F6060000}"/>
    <cellStyle name="Note 7 26" xfId="2084" xr:uid="{00000000-0005-0000-0000-0000F7060000}"/>
    <cellStyle name="Note 7 27" xfId="2202" xr:uid="{00000000-0005-0000-0000-0000F8060000}"/>
    <cellStyle name="Note 7 28" xfId="2288" xr:uid="{00000000-0005-0000-0000-0000F9060000}"/>
    <cellStyle name="Note 7 29" xfId="2278" xr:uid="{00000000-0005-0000-0000-0000FA060000}"/>
    <cellStyle name="Note 7 3" xfId="299" xr:uid="{00000000-0005-0000-0000-0000FB060000}"/>
    <cellStyle name="Note 7 30" xfId="2364" xr:uid="{00000000-0005-0000-0000-0000FC060000}"/>
    <cellStyle name="Note 7 31" xfId="2434" xr:uid="{00000000-0005-0000-0000-0000FD060000}"/>
    <cellStyle name="Note 7 32" xfId="2514" xr:uid="{00000000-0005-0000-0000-0000FE060000}"/>
    <cellStyle name="Note 7 33" xfId="2595" xr:uid="{00000000-0005-0000-0000-0000FF060000}"/>
    <cellStyle name="Note 7 34" xfId="2290" xr:uid="{00000000-0005-0000-0000-000000070000}"/>
    <cellStyle name="Note 7 35" xfId="2722" xr:uid="{00000000-0005-0000-0000-000001070000}"/>
    <cellStyle name="Note 7 4" xfId="141" xr:uid="{00000000-0005-0000-0000-000002070000}"/>
    <cellStyle name="Note 7 5" xfId="469" xr:uid="{00000000-0005-0000-0000-000003070000}"/>
    <cellStyle name="Note 7 6" xfId="335" xr:uid="{00000000-0005-0000-0000-000004070000}"/>
    <cellStyle name="Note 7 7" xfId="494" xr:uid="{00000000-0005-0000-0000-000005070000}"/>
    <cellStyle name="Note 7 8" xfId="663" xr:uid="{00000000-0005-0000-0000-000006070000}"/>
    <cellStyle name="Note 7 9" xfId="743" xr:uid="{00000000-0005-0000-0000-000007070000}"/>
    <cellStyle name="Note 8" xfId="91" xr:uid="{00000000-0005-0000-0000-000008070000}"/>
    <cellStyle name="Note 8 10" xfId="836" xr:uid="{00000000-0005-0000-0000-000009070000}"/>
    <cellStyle name="Note 8 11" xfId="916" xr:uid="{00000000-0005-0000-0000-00000A070000}"/>
    <cellStyle name="Note 8 12" xfId="1000" xr:uid="{00000000-0005-0000-0000-00000B070000}"/>
    <cellStyle name="Note 8 13" xfId="1078" xr:uid="{00000000-0005-0000-0000-00000C070000}"/>
    <cellStyle name="Note 8 14" xfId="1157" xr:uid="{00000000-0005-0000-0000-00000D070000}"/>
    <cellStyle name="Note 8 15" xfId="1232" xr:uid="{00000000-0005-0000-0000-00000E070000}"/>
    <cellStyle name="Note 8 16" xfId="1310" xr:uid="{00000000-0005-0000-0000-00000F070000}"/>
    <cellStyle name="Note 8 17" xfId="1391" xr:uid="{00000000-0005-0000-0000-000010070000}"/>
    <cellStyle name="Note 8 18" xfId="1469" xr:uid="{00000000-0005-0000-0000-000011070000}"/>
    <cellStyle name="Note 8 19" xfId="1548" xr:uid="{00000000-0005-0000-0000-000012070000}"/>
    <cellStyle name="Note 8 2" xfId="221" xr:uid="{00000000-0005-0000-0000-000013070000}"/>
    <cellStyle name="Note 8 20" xfId="1626" xr:uid="{00000000-0005-0000-0000-000014070000}"/>
    <cellStyle name="Note 8 21" xfId="1698" xr:uid="{00000000-0005-0000-0000-000015070000}"/>
    <cellStyle name="Note 8 22" xfId="1771" xr:uid="{00000000-0005-0000-0000-000016070000}"/>
    <cellStyle name="Note 8 23" xfId="1899" xr:uid="{00000000-0005-0000-0000-000017070000}"/>
    <cellStyle name="Note 8 24" xfId="1984" xr:uid="{00000000-0005-0000-0000-000018070000}"/>
    <cellStyle name="Note 8 25" xfId="1945" xr:uid="{00000000-0005-0000-0000-000019070000}"/>
    <cellStyle name="Note 8 26" xfId="2097" xr:uid="{00000000-0005-0000-0000-00001A070000}"/>
    <cellStyle name="Note 8 27" xfId="2187" xr:uid="{00000000-0005-0000-0000-00001B070000}"/>
    <cellStyle name="Note 8 28" xfId="2256" xr:uid="{00000000-0005-0000-0000-00001C070000}"/>
    <cellStyle name="Note 8 29" xfId="2334" xr:uid="{00000000-0005-0000-0000-00001D070000}"/>
    <cellStyle name="Note 8 3" xfId="342" xr:uid="{00000000-0005-0000-0000-00001E070000}"/>
    <cellStyle name="Note 8 30" xfId="2250" xr:uid="{00000000-0005-0000-0000-00001F070000}"/>
    <cellStyle name="Note 8 31" xfId="2447" xr:uid="{00000000-0005-0000-0000-000020070000}"/>
    <cellStyle name="Note 8 32" xfId="2527" xr:uid="{00000000-0005-0000-0000-000021070000}"/>
    <cellStyle name="Note 8 33" xfId="2608" xr:uid="{00000000-0005-0000-0000-000022070000}"/>
    <cellStyle name="Note 8 34" xfId="2412" xr:uid="{00000000-0005-0000-0000-000023070000}"/>
    <cellStyle name="Note 8 35" xfId="2733" xr:uid="{00000000-0005-0000-0000-000024070000}"/>
    <cellStyle name="Note 8 4" xfId="401" xr:uid="{00000000-0005-0000-0000-000025070000}"/>
    <cellStyle name="Note 8 5" xfId="159" xr:uid="{00000000-0005-0000-0000-000026070000}"/>
    <cellStyle name="Note 8 6" xfId="538" xr:uid="{00000000-0005-0000-0000-000027070000}"/>
    <cellStyle name="Note 8 7" xfId="596" xr:uid="{00000000-0005-0000-0000-000028070000}"/>
    <cellStyle name="Note 8 8" xfId="676" xr:uid="{00000000-0005-0000-0000-000029070000}"/>
    <cellStyle name="Note 8 9" xfId="755" xr:uid="{00000000-0005-0000-0000-00002A070000}"/>
    <cellStyle name="Note 9" xfId="105" xr:uid="{00000000-0005-0000-0000-00002B070000}"/>
    <cellStyle name="Note 9 10" xfId="850" xr:uid="{00000000-0005-0000-0000-00002C070000}"/>
    <cellStyle name="Note 9 11" xfId="930" xr:uid="{00000000-0005-0000-0000-00002D070000}"/>
    <cellStyle name="Note 9 12" xfId="1014" xr:uid="{00000000-0005-0000-0000-00002E070000}"/>
    <cellStyle name="Note 9 13" xfId="1092" xr:uid="{00000000-0005-0000-0000-00002F070000}"/>
    <cellStyle name="Note 9 14" xfId="1171" xr:uid="{00000000-0005-0000-0000-000030070000}"/>
    <cellStyle name="Note 9 15" xfId="1246" xr:uid="{00000000-0005-0000-0000-000031070000}"/>
    <cellStyle name="Note 9 16" xfId="1324" xr:uid="{00000000-0005-0000-0000-000032070000}"/>
    <cellStyle name="Note 9 17" xfId="1405" xr:uid="{00000000-0005-0000-0000-000033070000}"/>
    <cellStyle name="Note 9 18" xfId="1483" xr:uid="{00000000-0005-0000-0000-000034070000}"/>
    <cellStyle name="Note 9 19" xfId="1562" xr:uid="{00000000-0005-0000-0000-000035070000}"/>
    <cellStyle name="Note 9 2" xfId="235" xr:uid="{00000000-0005-0000-0000-000036070000}"/>
    <cellStyle name="Note 9 20" xfId="1640" xr:uid="{00000000-0005-0000-0000-000037070000}"/>
    <cellStyle name="Note 9 21" xfId="1712" xr:uid="{00000000-0005-0000-0000-000038070000}"/>
    <cellStyle name="Note 9 22" xfId="1785" xr:uid="{00000000-0005-0000-0000-000039070000}"/>
    <cellStyle name="Note 9 23" xfId="1913" xr:uid="{00000000-0005-0000-0000-00003A070000}"/>
    <cellStyle name="Note 9 24" xfId="1860" xr:uid="{00000000-0005-0000-0000-00003B070000}"/>
    <cellStyle name="Note 9 25" xfId="2051" xr:uid="{00000000-0005-0000-0000-00003C070000}"/>
    <cellStyle name="Note 9 26" xfId="2111" xr:uid="{00000000-0005-0000-0000-00003D070000}"/>
    <cellStyle name="Note 9 27" xfId="1987" xr:uid="{00000000-0005-0000-0000-00003E070000}"/>
    <cellStyle name="Note 9 28" xfId="2053" xr:uid="{00000000-0005-0000-0000-00003F070000}"/>
    <cellStyle name="Note 9 29" xfId="2350" xr:uid="{00000000-0005-0000-0000-000040070000}"/>
    <cellStyle name="Note 9 3" xfId="150" xr:uid="{00000000-0005-0000-0000-000041070000}"/>
    <cellStyle name="Note 9 30" xfId="2339" xr:uid="{00000000-0005-0000-0000-000042070000}"/>
    <cellStyle name="Note 9 31" xfId="2461" xr:uid="{00000000-0005-0000-0000-000043070000}"/>
    <cellStyle name="Note 9 32" xfId="2541" xr:uid="{00000000-0005-0000-0000-000044070000}"/>
    <cellStyle name="Note 9 33" xfId="2622" xr:uid="{00000000-0005-0000-0000-000045070000}"/>
    <cellStyle name="Note 9 34" xfId="2667" xr:uid="{00000000-0005-0000-0000-000046070000}"/>
    <cellStyle name="Note 9 35" xfId="2747" xr:uid="{00000000-0005-0000-0000-000047070000}"/>
    <cellStyle name="Note 9 4" xfId="411" xr:uid="{00000000-0005-0000-0000-000048070000}"/>
    <cellStyle name="Note 9 5" xfId="450" xr:uid="{00000000-0005-0000-0000-000049070000}"/>
    <cellStyle name="Note 9 6" xfId="562" xr:uid="{00000000-0005-0000-0000-00004A070000}"/>
    <cellStyle name="Note 9 7" xfId="610" xr:uid="{00000000-0005-0000-0000-00004B070000}"/>
    <cellStyle name="Note 9 8" xfId="690" xr:uid="{00000000-0005-0000-0000-00004C070000}"/>
    <cellStyle name="Note 9 9" xfId="769" xr:uid="{00000000-0005-0000-0000-00004D070000}"/>
    <cellStyle name="Output 10" xfId="109" xr:uid="{00000000-0005-0000-0000-00004E070000}"/>
    <cellStyle name="Output 10 10" xfId="934" xr:uid="{00000000-0005-0000-0000-00004F070000}"/>
    <cellStyle name="Output 10 11" xfId="1018" xr:uid="{00000000-0005-0000-0000-000050070000}"/>
    <cellStyle name="Output 10 12" xfId="1096" xr:uid="{00000000-0005-0000-0000-000051070000}"/>
    <cellStyle name="Output 10 13" xfId="1175" xr:uid="{00000000-0005-0000-0000-000052070000}"/>
    <cellStyle name="Output 10 14" xfId="1250" xr:uid="{00000000-0005-0000-0000-000053070000}"/>
    <cellStyle name="Output 10 15" xfId="1328" xr:uid="{00000000-0005-0000-0000-000054070000}"/>
    <cellStyle name="Output 10 16" xfId="1409" xr:uid="{00000000-0005-0000-0000-000055070000}"/>
    <cellStyle name="Output 10 17" xfId="1487" xr:uid="{00000000-0005-0000-0000-000056070000}"/>
    <cellStyle name="Output 10 18" xfId="1566" xr:uid="{00000000-0005-0000-0000-000057070000}"/>
    <cellStyle name="Output 10 19" xfId="1644" xr:uid="{00000000-0005-0000-0000-000058070000}"/>
    <cellStyle name="Output 10 2" xfId="239" xr:uid="{00000000-0005-0000-0000-000059070000}"/>
    <cellStyle name="Output 10 20" xfId="1716" xr:uid="{00000000-0005-0000-0000-00005A070000}"/>
    <cellStyle name="Output 10 21" xfId="1789" xr:uid="{00000000-0005-0000-0000-00005B070000}"/>
    <cellStyle name="Output 10 22" xfId="1917" xr:uid="{00000000-0005-0000-0000-00005C070000}"/>
    <cellStyle name="Output 10 23" xfId="1983" xr:uid="{00000000-0005-0000-0000-00005D070000}"/>
    <cellStyle name="Output 10 24" xfId="2115" xr:uid="{00000000-0005-0000-0000-00005E070000}"/>
    <cellStyle name="Output 10 25" xfId="2211" xr:uid="{00000000-0005-0000-0000-00005F070000}"/>
    <cellStyle name="Output 10 26" xfId="2195" xr:uid="{00000000-0005-0000-0000-000060070000}"/>
    <cellStyle name="Output 10 27" xfId="2385" xr:uid="{00000000-0005-0000-0000-000061070000}"/>
    <cellStyle name="Output 10 28" xfId="2465" xr:uid="{00000000-0005-0000-0000-000062070000}"/>
    <cellStyle name="Output 10 29" xfId="2545" xr:uid="{00000000-0005-0000-0000-000063070000}"/>
    <cellStyle name="Output 10 3" xfId="3" xr:uid="{00000000-0005-0000-0000-000064070000}"/>
    <cellStyle name="Output 10 30" xfId="2626" xr:uid="{00000000-0005-0000-0000-000065070000}"/>
    <cellStyle name="Output 10 31" xfId="2569" xr:uid="{00000000-0005-0000-0000-000066070000}"/>
    <cellStyle name="Output 10 32" xfId="2751" xr:uid="{00000000-0005-0000-0000-000067070000}"/>
    <cellStyle name="Output 10 4" xfId="216" xr:uid="{00000000-0005-0000-0000-000068070000}"/>
    <cellStyle name="Output 10 5" xfId="495" xr:uid="{00000000-0005-0000-0000-000069070000}"/>
    <cellStyle name="Output 10 6" xfId="614" xr:uid="{00000000-0005-0000-0000-00006A070000}"/>
    <cellStyle name="Output 10 7" xfId="694" xr:uid="{00000000-0005-0000-0000-00006B070000}"/>
    <cellStyle name="Output 10 8" xfId="773" xr:uid="{00000000-0005-0000-0000-00006C070000}"/>
    <cellStyle name="Output 10 9" xfId="854" xr:uid="{00000000-0005-0000-0000-00006D070000}"/>
    <cellStyle name="Output 11" xfId="120" xr:uid="{00000000-0005-0000-0000-00006E070000}"/>
    <cellStyle name="Output 11 10" xfId="945" xr:uid="{00000000-0005-0000-0000-00006F070000}"/>
    <cellStyle name="Output 11 11" xfId="1028" xr:uid="{00000000-0005-0000-0000-000070070000}"/>
    <cellStyle name="Output 11 12" xfId="1107" xr:uid="{00000000-0005-0000-0000-000071070000}"/>
    <cellStyle name="Output 11 13" xfId="1184" xr:uid="{00000000-0005-0000-0000-000072070000}"/>
    <cellStyle name="Output 11 14" xfId="1260" xr:uid="{00000000-0005-0000-0000-000073070000}"/>
    <cellStyle name="Output 11 15" xfId="1338" xr:uid="{00000000-0005-0000-0000-000074070000}"/>
    <cellStyle name="Output 11 16" xfId="1419" xr:uid="{00000000-0005-0000-0000-000075070000}"/>
    <cellStyle name="Output 11 17" xfId="1497" xr:uid="{00000000-0005-0000-0000-000076070000}"/>
    <cellStyle name="Output 11 18" xfId="1576" xr:uid="{00000000-0005-0000-0000-000077070000}"/>
    <cellStyle name="Output 11 19" xfId="1653" xr:uid="{00000000-0005-0000-0000-000078070000}"/>
    <cellStyle name="Output 11 2" xfId="250" xr:uid="{00000000-0005-0000-0000-000079070000}"/>
    <cellStyle name="Output 11 20" xfId="1725" xr:uid="{00000000-0005-0000-0000-00007A070000}"/>
    <cellStyle name="Output 11 21" xfId="1798" xr:uid="{00000000-0005-0000-0000-00007B070000}"/>
    <cellStyle name="Output 11 22" xfId="1928" xr:uid="{00000000-0005-0000-0000-00007C070000}"/>
    <cellStyle name="Output 11 23" xfId="1943" xr:uid="{00000000-0005-0000-0000-00007D070000}"/>
    <cellStyle name="Output 11 24" xfId="2124" xr:uid="{00000000-0005-0000-0000-00007E070000}"/>
    <cellStyle name="Output 11 25" xfId="2180" xr:uid="{00000000-0005-0000-0000-00007F070000}"/>
    <cellStyle name="Output 11 26" xfId="2224" xr:uid="{00000000-0005-0000-0000-000080070000}"/>
    <cellStyle name="Output 11 27" xfId="2395" xr:uid="{00000000-0005-0000-0000-000081070000}"/>
    <cellStyle name="Output 11 28" xfId="2476" xr:uid="{00000000-0005-0000-0000-000082070000}"/>
    <cellStyle name="Output 11 29" xfId="2554" xr:uid="{00000000-0005-0000-0000-000083070000}"/>
    <cellStyle name="Output 11 3" xfId="165" xr:uid="{00000000-0005-0000-0000-000084070000}"/>
    <cellStyle name="Output 11 30" xfId="2637" xr:uid="{00000000-0005-0000-0000-000085070000}"/>
    <cellStyle name="Output 11 31" xfId="2312" xr:uid="{00000000-0005-0000-0000-000086070000}"/>
    <cellStyle name="Output 11 32" xfId="2760" xr:uid="{00000000-0005-0000-0000-000087070000}"/>
    <cellStyle name="Output 11 4" xfId="353" xr:uid="{00000000-0005-0000-0000-000088070000}"/>
    <cellStyle name="Output 11 5" xfId="301" xr:uid="{00000000-0005-0000-0000-000089070000}"/>
    <cellStyle name="Output 11 6" xfId="625" xr:uid="{00000000-0005-0000-0000-00008A070000}"/>
    <cellStyle name="Output 11 7" xfId="705" xr:uid="{00000000-0005-0000-0000-00008B070000}"/>
    <cellStyle name="Output 11 8" xfId="784" xr:uid="{00000000-0005-0000-0000-00008C070000}"/>
    <cellStyle name="Output 11 9" xfId="865" xr:uid="{00000000-0005-0000-0000-00008D070000}"/>
    <cellStyle name="Output 12" xfId="115" xr:uid="{00000000-0005-0000-0000-00008E070000}"/>
    <cellStyle name="Output 12 10" xfId="940" xr:uid="{00000000-0005-0000-0000-00008F070000}"/>
    <cellStyle name="Output 12 11" xfId="1023" xr:uid="{00000000-0005-0000-0000-000090070000}"/>
    <cellStyle name="Output 12 12" xfId="1102" xr:uid="{00000000-0005-0000-0000-000091070000}"/>
    <cellStyle name="Output 12 13" xfId="1179" xr:uid="{00000000-0005-0000-0000-000092070000}"/>
    <cellStyle name="Output 12 14" xfId="1255" xr:uid="{00000000-0005-0000-0000-000093070000}"/>
    <cellStyle name="Output 12 15" xfId="1333" xr:uid="{00000000-0005-0000-0000-000094070000}"/>
    <cellStyle name="Output 12 16" xfId="1414" xr:uid="{00000000-0005-0000-0000-000095070000}"/>
    <cellStyle name="Output 12 17" xfId="1492" xr:uid="{00000000-0005-0000-0000-000096070000}"/>
    <cellStyle name="Output 12 18" xfId="1571" xr:uid="{00000000-0005-0000-0000-000097070000}"/>
    <cellStyle name="Output 12 19" xfId="1648" xr:uid="{00000000-0005-0000-0000-000098070000}"/>
    <cellStyle name="Output 12 2" xfId="245" xr:uid="{00000000-0005-0000-0000-000099070000}"/>
    <cellStyle name="Output 12 20" xfId="1720" xr:uid="{00000000-0005-0000-0000-00009A070000}"/>
    <cellStyle name="Output 12 21" xfId="1793" xr:uid="{00000000-0005-0000-0000-00009B070000}"/>
    <cellStyle name="Output 12 22" xfId="1923" xr:uid="{00000000-0005-0000-0000-00009C070000}"/>
    <cellStyle name="Output 12 23" xfId="1969" xr:uid="{00000000-0005-0000-0000-00009D070000}"/>
    <cellStyle name="Output 12 24" xfId="2119" xr:uid="{00000000-0005-0000-0000-00009E070000}"/>
    <cellStyle name="Output 12 25" xfId="2161" xr:uid="{00000000-0005-0000-0000-00009F070000}"/>
    <cellStyle name="Output 12 26" xfId="2226" xr:uid="{00000000-0005-0000-0000-0000A0070000}"/>
    <cellStyle name="Output 12 27" xfId="2390" xr:uid="{00000000-0005-0000-0000-0000A1070000}"/>
    <cellStyle name="Output 12 28" xfId="2471" xr:uid="{00000000-0005-0000-0000-0000A2070000}"/>
    <cellStyle name="Output 12 29" xfId="2549" xr:uid="{00000000-0005-0000-0000-0000A3070000}"/>
    <cellStyle name="Output 12 3" xfId="287" xr:uid="{00000000-0005-0000-0000-0000A4070000}"/>
    <cellStyle name="Output 12 30" xfId="2632" xr:uid="{00000000-0005-0000-0000-0000A5070000}"/>
    <cellStyle name="Output 12 31" xfId="2261" xr:uid="{00000000-0005-0000-0000-0000A6070000}"/>
    <cellStyle name="Output 12 32" xfId="2755" xr:uid="{00000000-0005-0000-0000-0000A7070000}"/>
    <cellStyle name="Output 12 4" xfId="399" xr:uid="{00000000-0005-0000-0000-0000A8070000}"/>
    <cellStyle name="Output 12 5" xfId="379" xr:uid="{00000000-0005-0000-0000-0000A9070000}"/>
    <cellStyle name="Output 12 6" xfId="620" xr:uid="{00000000-0005-0000-0000-0000AA070000}"/>
    <cellStyle name="Output 12 7" xfId="700" xr:uid="{00000000-0005-0000-0000-0000AB070000}"/>
    <cellStyle name="Output 12 8" xfId="779" xr:uid="{00000000-0005-0000-0000-0000AC070000}"/>
    <cellStyle name="Output 12 9" xfId="860" xr:uid="{00000000-0005-0000-0000-0000AD070000}"/>
    <cellStyle name="Output 13" xfId="132" xr:uid="{00000000-0005-0000-0000-0000AE070000}"/>
    <cellStyle name="Output 13 10" xfId="956" xr:uid="{00000000-0005-0000-0000-0000AF070000}"/>
    <cellStyle name="Output 13 11" xfId="1039" xr:uid="{00000000-0005-0000-0000-0000B0070000}"/>
    <cellStyle name="Output 13 12" xfId="1118" xr:uid="{00000000-0005-0000-0000-0000B1070000}"/>
    <cellStyle name="Output 13 13" xfId="1195" xr:uid="{00000000-0005-0000-0000-0000B2070000}"/>
    <cellStyle name="Output 13 14" xfId="1271" xr:uid="{00000000-0005-0000-0000-0000B3070000}"/>
    <cellStyle name="Output 13 15" xfId="1349" xr:uid="{00000000-0005-0000-0000-0000B4070000}"/>
    <cellStyle name="Output 13 16" xfId="1430" xr:uid="{00000000-0005-0000-0000-0000B5070000}"/>
    <cellStyle name="Output 13 17" xfId="1508" xr:uid="{00000000-0005-0000-0000-0000B6070000}"/>
    <cellStyle name="Output 13 18" xfId="1587" xr:uid="{00000000-0005-0000-0000-0000B7070000}"/>
    <cellStyle name="Output 13 19" xfId="1665" xr:uid="{00000000-0005-0000-0000-0000B8070000}"/>
    <cellStyle name="Output 13 2" xfId="262" xr:uid="{00000000-0005-0000-0000-0000B9070000}"/>
    <cellStyle name="Output 13 20" xfId="1735" xr:uid="{00000000-0005-0000-0000-0000BA070000}"/>
    <cellStyle name="Output 13 21" xfId="1808" xr:uid="{00000000-0005-0000-0000-0000BB070000}"/>
    <cellStyle name="Output 13 22" xfId="1940" xr:uid="{00000000-0005-0000-0000-0000BC070000}"/>
    <cellStyle name="Output 13 23" xfId="1856" xr:uid="{00000000-0005-0000-0000-0000BD070000}"/>
    <cellStyle name="Output 13 24" xfId="2136" xr:uid="{00000000-0005-0000-0000-0000BE070000}"/>
    <cellStyle name="Output 13 25" xfId="2185" xr:uid="{00000000-0005-0000-0000-0000BF070000}"/>
    <cellStyle name="Output 13 26" xfId="2302" xr:uid="{00000000-0005-0000-0000-0000C0070000}"/>
    <cellStyle name="Output 13 27" xfId="2407" xr:uid="{00000000-0005-0000-0000-0000C1070000}"/>
    <cellStyle name="Output 13 28" xfId="2488" xr:uid="{00000000-0005-0000-0000-0000C2070000}"/>
    <cellStyle name="Output 13 29" xfId="2565" xr:uid="{00000000-0005-0000-0000-0000C3070000}"/>
    <cellStyle name="Output 13 3" xfId="304" xr:uid="{00000000-0005-0000-0000-0000C4070000}"/>
    <cellStyle name="Output 13 30" xfId="2649" xr:uid="{00000000-0005-0000-0000-0000C5070000}"/>
    <cellStyle name="Output 13 31" xfId="2585" xr:uid="{00000000-0005-0000-0000-0000C6070000}"/>
    <cellStyle name="Output 13 32" xfId="2770" xr:uid="{00000000-0005-0000-0000-0000C7070000}"/>
    <cellStyle name="Output 13 4" xfId="406" xr:uid="{00000000-0005-0000-0000-0000C8070000}"/>
    <cellStyle name="Output 13 5" xfId="318" xr:uid="{00000000-0005-0000-0000-0000C9070000}"/>
    <cellStyle name="Output 13 6" xfId="636" xr:uid="{00000000-0005-0000-0000-0000CA070000}"/>
    <cellStyle name="Output 13 7" xfId="717" xr:uid="{00000000-0005-0000-0000-0000CB070000}"/>
    <cellStyle name="Output 13 8" xfId="796" xr:uid="{00000000-0005-0000-0000-0000CC070000}"/>
    <cellStyle name="Output 13 9" xfId="877" xr:uid="{00000000-0005-0000-0000-0000CD070000}"/>
    <cellStyle name="Output 14" xfId="130" xr:uid="{00000000-0005-0000-0000-0000CE070000}"/>
    <cellStyle name="Output 14 10" xfId="954" xr:uid="{00000000-0005-0000-0000-0000CF070000}"/>
    <cellStyle name="Output 14 11" xfId="1037" xr:uid="{00000000-0005-0000-0000-0000D0070000}"/>
    <cellStyle name="Output 14 12" xfId="1116" xr:uid="{00000000-0005-0000-0000-0000D1070000}"/>
    <cellStyle name="Output 14 13" xfId="1193" xr:uid="{00000000-0005-0000-0000-0000D2070000}"/>
    <cellStyle name="Output 14 14" xfId="1269" xr:uid="{00000000-0005-0000-0000-0000D3070000}"/>
    <cellStyle name="Output 14 15" xfId="1347" xr:uid="{00000000-0005-0000-0000-0000D4070000}"/>
    <cellStyle name="Output 14 16" xfId="1428" xr:uid="{00000000-0005-0000-0000-0000D5070000}"/>
    <cellStyle name="Output 14 17" xfId="1506" xr:uid="{00000000-0005-0000-0000-0000D6070000}"/>
    <cellStyle name="Output 14 18" xfId="1585" xr:uid="{00000000-0005-0000-0000-0000D7070000}"/>
    <cellStyle name="Output 14 19" xfId="1663" xr:uid="{00000000-0005-0000-0000-0000D8070000}"/>
    <cellStyle name="Output 14 2" xfId="260" xr:uid="{00000000-0005-0000-0000-0000D9070000}"/>
    <cellStyle name="Output 14 20" xfId="1733" xr:uid="{00000000-0005-0000-0000-0000DA070000}"/>
    <cellStyle name="Output 14 21" xfId="1806" xr:uid="{00000000-0005-0000-0000-0000DB070000}"/>
    <cellStyle name="Output 14 22" xfId="1938" xr:uid="{00000000-0005-0000-0000-0000DC070000}"/>
    <cellStyle name="Output 14 23" xfId="1816" xr:uid="{00000000-0005-0000-0000-0000DD070000}"/>
    <cellStyle name="Output 14 24" xfId="2134" xr:uid="{00000000-0005-0000-0000-0000DE070000}"/>
    <cellStyle name="Output 14 25" xfId="2172" xr:uid="{00000000-0005-0000-0000-0000DF070000}"/>
    <cellStyle name="Output 14 26" xfId="2300" xr:uid="{00000000-0005-0000-0000-0000E0070000}"/>
    <cellStyle name="Output 14 27" xfId="2405" xr:uid="{00000000-0005-0000-0000-0000E1070000}"/>
    <cellStyle name="Output 14 28" xfId="2486" xr:uid="{00000000-0005-0000-0000-0000E2070000}"/>
    <cellStyle name="Output 14 29" xfId="2563" xr:uid="{00000000-0005-0000-0000-0000E3070000}"/>
    <cellStyle name="Output 14 3" xfId="286" xr:uid="{00000000-0005-0000-0000-0000E4070000}"/>
    <cellStyle name="Output 14 30" xfId="2647" xr:uid="{00000000-0005-0000-0000-0000E5070000}"/>
    <cellStyle name="Output 14 31" xfId="2641" xr:uid="{00000000-0005-0000-0000-0000E6070000}"/>
    <cellStyle name="Output 14 32" xfId="2768" xr:uid="{00000000-0005-0000-0000-0000E7070000}"/>
    <cellStyle name="Output 14 4" xfId="390" xr:uid="{00000000-0005-0000-0000-0000E8070000}"/>
    <cellStyle name="Output 14 5" xfId="322" xr:uid="{00000000-0005-0000-0000-0000E9070000}"/>
    <cellStyle name="Output 14 6" xfId="634" xr:uid="{00000000-0005-0000-0000-0000EA070000}"/>
    <cellStyle name="Output 14 7" xfId="715" xr:uid="{00000000-0005-0000-0000-0000EB070000}"/>
    <cellStyle name="Output 14 8" xfId="794" xr:uid="{00000000-0005-0000-0000-0000EC070000}"/>
    <cellStyle name="Output 14 9" xfId="875" xr:uid="{00000000-0005-0000-0000-0000ED070000}"/>
    <cellStyle name="Output 15" xfId="44" xr:uid="{00000000-0005-0000-0000-0000EE070000}"/>
    <cellStyle name="Output 16" xfId="176" xr:uid="{00000000-0005-0000-0000-0000EF070000}"/>
    <cellStyle name="Output 17" xfId="341" xr:uid="{00000000-0005-0000-0000-0000F0070000}"/>
    <cellStyle name="Output 18" xfId="350" xr:uid="{00000000-0005-0000-0000-0000F1070000}"/>
    <cellStyle name="Output 19" xfId="439" xr:uid="{00000000-0005-0000-0000-0000F2070000}"/>
    <cellStyle name="Output 2" xfId="54" xr:uid="{00000000-0005-0000-0000-0000F3070000}"/>
    <cellStyle name="Output 2 10" xfId="774" xr:uid="{00000000-0005-0000-0000-0000F4070000}"/>
    <cellStyle name="Output 2 11" xfId="963" xr:uid="{00000000-0005-0000-0000-0000F5070000}"/>
    <cellStyle name="Output 2 12" xfId="937" xr:uid="{00000000-0005-0000-0000-0000F6070000}"/>
    <cellStyle name="Output 2 13" xfId="1042" xr:uid="{00000000-0005-0000-0000-0000F7070000}"/>
    <cellStyle name="Output 2 14" xfId="1097" xr:uid="{00000000-0005-0000-0000-0000F8070000}"/>
    <cellStyle name="Output 2 15" xfId="1198" xr:uid="{00000000-0005-0000-0000-0000F9070000}"/>
    <cellStyle name="Output 2 16" xfId="1355" xr:uid="{00000000-0005-0000-0000-0000FA070000}"/>
    <cellStyle name="Output 2 17" xfId="1341" xr:uid="{00000000-0005-0000-0000-0000FB070000}"/>
    <cellStyle name="Output 2 18" xfId="1514" xr:uid="{00000000-0005-0000-0000-0000FC070000}"/>
    <cellStyle name="Output 2 19" xfId="1500" xr:uid="{00000000-0005-0000-0000-0000FD070000}"/>
    <cellStyle name="Output 2 2" xfId="184" xr:uid="{00000000-0005-0000-0000-0000FE070000}"/>
    <cellStyle name="Output 2 20" xfId="1567" xr:uid="{00000000-0005-0000-0000-0000FF070000}"/>
    <cellStyle name="Output 2 21" xfId="1099" xr:uid="{00000000-0005-0000-0000-000000080000}"/>
    <cellStyle name="Output 2 22" xfId="1862" xr:uid="{00000000-0005-0000-0000-000001080000}"/>
    <cellStyle name="Output 2 23" xfId="2014" xr:uid="{00000000-0005-0000-0000-000002080000}"/>
    <cellStyle name="Output 2 24" xfId="2058" xr:uid="{00000000-0005-0000-0000-000003080000}"/>
    <cellStyle name="Output 2 25" xfId="2221" xr:uid="{00000000-0005-0000-0000-000004080000}"/>
    <cellStyle name="Output 2 26" xfId="2269" xr:uid="{00000000-0005-0000-0000-000005080000}"/>
    <cellStyle name="Output 2 27" xfId="2325" xr:uid="{00000000-0005-0000-0000-000006080000}"/>
    <cellStyle name="Output 2 28" xfId="2333" xr:uid="{00000000-0005-0000-0000-000007080000}"/>
    <cellStyle name="Output 2 29" xfId="2410" xr:uid="{00000000-0005-0000-0000-000008080000}"/>
    <cellStyle name="Output 2 3" xfId="351" xr:uid="{00000000-0005-0000-0000-000009080000}"/>
    <cellStyle name="Output 2 30" xfId="2571" xr:uid="{00000000-0005-0000-0000-00000A080000}"/>
    <cellStyle name="Output 2 31" xfId="2701" xr:uid="{00000000-0005-0000-0000-00000B080000}"/>
    <cellStyle name="Output 2 32" xfId="2657" xr:uid="{00000000-0005-0000-0000-00000C080000}"/>
    <cellStyle name="Output 2 4" xfId="349" xr:uid="{00000000-0005-0000-0000-00000D080000}"/>
    <cellStyle name="Output 2 5" xfId="485" xr:uid="{00000000-0005-0000-0000-00000E080000}"/>
    <cellStyle name="Output 2 6" xfId="459" xr:uid="{00000000-0005-0000-0000-00000F080000}"/>
    <cellStyle name="Output 2 7" xfId="523" xr:uid="{00000000-0005-0000-0000-000010080000}"/>
    <cellStyle name="Output 2 8" xfId="642" xr:uid="{00000000-0005-0000-0000-000011080000}"/>
    <cellStyle name="Output 2 9" xfId="671" xr:uid="{00000000-0005-0000-0000-000012080000}"/>
    <cellStyle name="Output 20" xfId="514" xr:uid="{00000000-0005-0000-0000-000013080000}"/>
    <cellStyle name="Output 21" xfId="452" xr:uid="{00000000-0005-0000-0000-000014080000}"/>
    <cellStyle name="Output 22" xfId="572" xr:uid="{00000000-0005-0000-0000-000015080000}"/>
    <cellStyle name="Output 23" xfId="578" xr:uid="{00000000-0005-0000-0000-000016080000}"/>
    <cellStyle name="Output 24" xfId="461" xr:uid="{00000000-0005-0000-0000-000017080000}"/>
    <cellStyle name="Output 25" xfId="592" xr:uid="{00000000-0005-0000-0000-000018080000}"/>
    <cellStyle name="Output 26" xfId="882" xr:uid="{00000000-0005-0000-0000-000019080000}"/>
    <cellStyle name="Output 27" xfId="585" xr:uid="{00000000-0005-0000-0000-00001A080000}"/>
    <cellStyle name="Output 28" xfId="475" xr:uid="{00000000-0005-0000-0000-00001B080000}"/>
    <cellStyle name="Output 29" xfId="501" xr:uid="{00000000-0005-0000-0000-00001C080000}"/>
    <cellStyle name="Output 3" xfId="72" xr:uid="{00000000-0005-0000-0000-00001D080000}"/>
    <cellStyle name="Output 3 10" xfId="897" xr:uid="{00000000-0005-0000-0000-00001E080000}"/>
    <cellStyle name="Output 3 11" xfId="981" xr:uid="{00000000-0005-0000-0000-00001F080000}"/>
    <cellStyle name="Output 3 12" xfId="1059" xr:uid="{00000000-0005-0000-0000-000020080000}"/>
    <cellStyle name="Output 3 13" xfId="1138" xr:uid="{00000000-0005-0000-0000-000021080000}"/>
    <cellStyle name="Output 3 14" xfId="1213" xr:uid="{00000000-0005-0000-0000-000022080000}"/>
    <cellStyle name="Output 3 15" xfId="1292" xr:uid="{00000000-0005-0000-0000-000023080000}"/>
    <cellStyle name="Output 3 16" xfId="1373" xr:uid="{00000000-0005-0000-0000-000024080000}"/>
    <cellStyle name="Output 3 17" xfId="1451" xr:uid="{00000000-0005-0000-0000-000025080000}"/>
    <cellStyle name="Output 3 18" xfId="1530" xr:uid="{00000000-0005-0000-0000-000026080000}"/>
    <cellStyle name="Output 3 19" xfId="1608" xr:uid="{00000000-0005-0000-0000-000027080000}"/>
    <cellStyle name="Output 3 2" xfId="202" xr:uid="{00000000-0005-0000-0000-000028080000}"/>
    <cellStyle name="Output 3 20" xfId="1681" xr:uid="{00000000-0005-0000-0000-000029080000}"/>
    <cellStyle name="Output 3 21" xfId="1754" xr:uid="{00000000-0005-0000-0000-00002A080000}"/>
    <cellStyle name="Output 3 22" xfId="1880" xr:uid="{00000000-0005-0000-0000-00002B080000}"/>
    <cellStyle name="Output 3 23" xfId="1843" xr:uid="{00000000-0005-0000-0000-00002C080000}"/>
    <cellStyle name="Output 3 24" xfId="2078" xr:uid="{00000000-0005-0000-0000-00002D080000}"/>
    <cellStyle name="Output 3 25" xfId="2032" xr:uid="{00000000-0005-0000-0000-00002E080000}"/>
    <cellStyle name="Output 3 26" xfId="2241" xr:uid="{00000000-0005-0000-0000-00002F080000}"/>
    <cellStyle name="Output 3 27" xfId="2254" xr:uid="{00000000-0005-0000-0000-000030080000}"/>
    <cellStyle name="Output 3 28" xfId="2428" xr:uid="{00000000-0005-0000-0000-000031080000}"/>
    <cellStyle name="Output 3 29" xfId="2508" xr:uid="{00000000-0005-0000-0000-000032080000}"/>
    <cellStyle name="Output 3 3" xfId="348" xr:uid="{00000000-0005-0000-0000-000033080000}"/>
    <cellStyle name="Output 3 30" xfId="2589" xr:uid="{00000000-0005-0000-0000-000034080000}"/>
    <cellStyle name="Output 3 31" xfId="2386" xr:uid="{00000000-0005-0000-0000-000035080000}"/>
    <cellStyle name="Output 3 32" xfId="2716" xr:uid="{00000000-0005-0000-0000-000036080000}"/>
    <cellStyle name="Output 3 4" xfId="365" xr:uid="{00000000-0005-0000-0000-000037080000}"/>
    <cellStyle name="Output 3 5" xfId="265" xr:uid="{00000000-0005-0000-0000-000038080000}"/>
    <cellStyle name="Output 3 6" xfId="554" xr:uid="{00000000-0005-0000-0000-000039080000}"/>
    <cellStyle name="Output 3 7" xfId="657" xr:uid="{00000000-0005-0000-0000-00003A080000}"/>
    <cellStyle name="Output 3 8" xfId="737" xr:uid="{00000000-0005-0000-0000-00003B080000}"/>
    <cellStyle name="Output 3 9" xfId="817" xr:uid="{00000000-0005-0000-0000-00003C080000}"/>
    <cellStyle name="Output 30" xfId="1019" xr:uid="{00000000-0005-0000-0000-00003D080000}"/>
    <cellStyle name="Output 31" xfId="1263" xr:uid="{00000000-0005-0000-0000-00003E080000}"/>
    <cellStyle name="Output 32" xfId="697" xr:uid="{00000000-0005-0000-0000-00003F080000}"/>
    <cellStyle name="Output 33" xfId="1422" xr:uid="{00000000-0005-0000-0000-000040080000}"/>
    <cellStyle name="Output 34" xfId="557" xr:uid="{00000000-0005-0000-0000-000041080000}"/>
    <cellStyle name="Output 35" xfId="1370" xr:uid="{00000000-0005-0000-0000-000042080000}"/>
    <cellStyle name="Output 36" xfId="1623" xr:uid="{00000000-0005-0000-0000-000043080000}"/>
    <cellStyle name="Output 37" xfId="1852" xr:uid="{00000000-0005-0000-0000-000044080000}"/>
    <cellStyle name="Output 38" xfId="1959" xr:uid="{00000000-0005-0000-0000-000045080000}"/>
    <cellStyle name="Output 39" xfId="1953" xr:uid="{00000000-0005-0000-0000-000046080000}"/>
    <cellStyle name="Output 4" xfId="61" xr:uid="{00000000-0005-0000-0000-000047080000}"/>
    <cellStyle name="Output 4 10" xfId="886" xr:uid="{00000000-0005-0000-0000-000048080000}"/>
    <cellStyle name="Output 4 11" xfId="970" xr:uid="{00000000-0005-0000-0000-000049080000}"/>
    <cellStyle name="Output 4 12" xfId="1048" xr:uid="{00000000-0005-0000-0000-00004A080000}"/>
    <cellStyle name="Output 4 13" xfId="1129" xr:uid="{00000000-0005-0000-0000-00004B080000}"/>
    <cellStyle name="Output 4 14" xfId="1203" xr:uid="{00000000-0005-0000-0000-00004C080000}"/>
    <cellStyle name="Output 4 15" xfId="1281" xr:uid="{00000000-0005-0000-0000-00004D080000}"/>
    <cellStyle name="Output 4 16" xfId="1362" xr:uid="{00000000-0005-0000-0000-00004E080000}"/>
    <cellStyle name="Output 4 17" xfId="1440" xr:uid="{00000000-0005-0000-0000-00004F080000}"/>
    <cellStyle name="Output 4 18" xfId="1521" xr:uid="{00000000-0005-0000-0000-000050080000}"/>
    <cellStyle name="Output 4 19" xfId="1598" xr:uid="{00000000-0005-0000-0000-000051080000}"/>
    <cellStyle name="Output 4 2" xfId="191" xr:uid="{00000000-0005-0000-0000-000052080000}"/>
    <cellStyle name="Output 4 20" xfId="1672" xr:uid="{00000000-0005-0000-0000-000053080000}"/>
    <cellStyle name="Output 4 21" xfId="1745" xr:uid="{00000000-0005-0000-0000-000054080000}"/>
    <cellStyle name="Output 4 22" xfId="1869" xr:uid="{00000000-0005-0000-0000-000055080000}"/>
    <cellStyle name="Output 4 23" xfId="1965" xr:uid="{00000000-0005-0000-0000-000056080000}"/>
    <cellStyle name="Output 4 24" xfId="1876" xr:uid="{00000000-0005-0000-0000-000057080000}"/>
    <cellStyle name="Output 4 25" xfId="2094" xr:uid="{00000000-0005-0000-0000-000058080000}"/>
    <cellStyle name="Output 4 26" xfId="2234" xr:uid="{00000000-0005-0000-0000-000059080000}"/>
    <cellStyle name="Output 4 27" xfId="2265" xr:uid="{00000000-0005-0000-0000-00005A080000}"/>
    <cellStyle name="Output 4 28" xfId="2418" xr:uid="{00000000-0005-0000-0000-00005B080000}"/>
    <cellStyle name="Output 4 29" xfId="2498" xr:uid="{00000000-0005-0000-0000-00005C080000}"/>
    <cellStyle name="Output 4 3" xfId="359" xr:uid="{00000000-0005-0000-0000-00005D080000}"/>
    <cellStyle name="Output 4 30" xfId="2578" xr:uid="{00000000-0005-0000-0000-00005E080000}"/>
    <cellStyle name="Output 4 31" xfId="2705" xr:uid="{00000000-0005-0000-0000-00005F080000}"/>
    <cellStyle name="Output 4 32" xfId="2707" xr:uid="{00000000-0005-0000-0000-000060080000}"/>
    <cellStyle name="Output 4 4" xfId="315" xr:uid="{00000000-0005-0000-0000-000061080000}"/>
    <cellStyle name="Output 4 5" xfId="503" xr:uid="{00000000-0005-0000-0000-000062080000}"/>
    <cellStyle name="Output 4 6" xfId="579" xr:uid="{00000000-0005-0000-0000-000063080000}"/>
    <cellStyle name="Output 4 7" xfId="646" xr:uid="{00000000-0005-0000-0000-000064080000}"/>
    <cellStyle name="Output 4 8" xfId="727" xr:uid="{00000000-0005-0000-0000-000065080000}"/>
    <cellStyle name="Output 4 9" xfId="807" xr:uid="{00000000-0005-0000-0000-000066080000}"/>
    <cellStyle name="Output 40" xfId="2033" xr:uid="{00000000-0005-0000-0000-000067080000}"/>
    <cellStyle name="Output 41" xfId="2038" xr:uid="{00000000-0005-0000-0000-000068080000}"/>
    <cellStyle name="Output 42" xfId="2055" xr:uid="{00000000-0005-0000-0000-000069080000}"/>
    <cellStyle name="Output 43" xfId="2230" xr:uid="{00000000-0005-0000-0000-00006A080000}"/>
    <cellStyle name="Output 44" xfId="2377" xr:uid="{00000000-0005-0000-0000-00006B080000}"/>
    <cellStyle name="Output 45" xfId="1932" xr:uid="{00000000-0005-0000-0000-00006C080000}"/>
    <cellStyle name="Output 46" xfId="2352" xr:uid="{00000000-0005-0000-0000-00006D080000}"/>
    <cellStyle name="Output 47" xfId="2480" xr:uid="{00000000-0005-0000-0000-00006E080000}"/>
    <cellStyle name="Output 48" xfId="2658" xr:uid="{00000000-0005-0000-0000-00006F080000}"/>
    <cellStyle name="Output 49" xfId="2684" xr:uid="{00000000-0005-0000-0000-000070080000}"/>
    <cellStyle name="Output 5" xfId="84" xr:uid="{00000000-0005-0000-0000-000071080000}"/>
    <cellStyle name="Output 5 10" xfId="909" xr:uid="{00000000-0005-0000-0000-000072080000}"/>
    <cellStyle name="Output 5 11" xfId="993" xr:uid="{00000000-0005-0000-0000-000073080000}"/>
    <cellStyle name="Output 5 12" xfId="1071" xr:uid="{00000000-0005-0000-0000-000074080000}"/>
    <cellStyle name="Output 5 13" xfId="1150" xr:uid="{00000000-0005-0000-0000-000075080000}"/>
    <cellStyle name="Output 5 14" xfId="1225" xr:uid="{00000000-0005-0000-0000-000076080000}"/>
    <cellStyle name="Output 5 15" xfId="1304" xr:uid="{00000000-0005-0000-0000-000077080000}"/>
    <cellStyle name="Output 5 16" xfId="1385" xr:uid="{00000000-0005-0000-0000-000078080000}"/>
    <cellStyle name="Output 5 17" xfId="1463" xr:uid="{00000000-0005-0000-0000-000079080000}"/>
    <cellStyle name="Output 5 18" xfId="1542" xr:uid="{00000000-0005-0000-0000-00007A080000}"/>
    <cellStyle name="Output 5 19" xfId="1620" xr:uid="{00000000-0005-0000-0000-00007B080000}"/>
    <cellStyle name="Output 5 2" xfId="214" xr:uid="{00000000-0005-0000-0000-00007C080000}"/>
    <cellStyle name="Output 5 20" xfId="1693" xr:uid="{00000000-0005-0000-0000-00007D080000}"/>
    <cellStyle name="Output 5 21" xfId="1766" xr:uid="{00000000-0005-0000-0000-00007E080000}"/>
    <cellStyle name="Output 5 22" xfId="1892" xr:uid="{00000000-0005-0000-0000-00007F080000}"/>
    <cellStyle name="Output 5 23" xfId="2054" xr:uid="{00000000-0005-0000-0000-000080080000}"/>
    <cellStyle name="Output 5 24" xfId="2090" xr:uid="{00000000-0005-0000-0000-000081080000}"/>
    <cellStyle name="Output 5 25" xfId="2186" xr:uid="{00000000-0005-0000-0000-000082080000}"/>
    <cellStyle name="Output 5 26" xfId="2182" xr:uid="{00000000-0005-0000-0000-000083080000}"/>
    <cellStyle name="Output 5 27" xfId="2370" xr:uid="{00000000-0005-0000-0000-000084080000}"/>
    <cellStyle name="Output 5 28" xfId="2440" xr:uid="{00000000-0005-0000-0000-000085080000}"/>
    <cellStyle name="Output 5 29" xfId="2520" xr:uid="{00000000-0005-0000-0000-000086080000}"/>
    <cellStyle name="Output 5 3" xfId="288" xr:uid="{00000000-0005-0000-0000-000087080000}"/>
    <cellStyle name="Output 5 30" xfId="2601" xr:uid="{00000000-0005-0000-0000-000088080000}"/>
    <cellStyle name="Output 5 31" xfId="2664" xr:uid="{00000000-0005-0000-0000-000089080000}"/>
    <cellStyle name="Output 5 32" xfId="2728" xr:uid="{00000000-0005-0000-0000-00008A080000}"/>
    <cellStyle name="Output 5 4" xfId="426" xr:uid="{00000000-0005-0000-0000-00008B080000}"/>
    <cellStyle name="Output 5 5" xfId="306" xr:uid="{00000000-0005-0000-0000-00008C080000}"/>
    <cellStyle name="Output 5 6" xfId="535" xr:uid="{00000000-0005-0000-0000-00008D080000}"/>
    <cellStyle name="Output 5 7" xfId="669" xr:uid="{00000000-0005-0000-0000-00008E080000}"/>
    <cellStyle name="Output 5 8" xfId="749" xr:uid="{00000000-0005-0000-0000-00008F080000}"/>
    <cellStyle name="Output 5 9" xfId="829" xr:uid="{00000000-0005-0000-0000-000090080000}"/>
    <cellStyle name="Output 50" xfId="2698" xr:uid="{00000000-0005-0000-0000-000091080000}"/>
    <cellStyle name="Output 6" xfId="79" xr:uid="{00000000-0005-0000-0000-000092080000}"/>
    <cellStyle name="Output 6 10" xfId="904" xr:uid="{00000000-0005-0000-0000-000093080000}"/>
    <cellStyle name="Output 6 11" xfId="988" xr:uid="{00000000-0005-0000-0000-000094080000}"/>
    <cellStyle name="Output 6 12" xfId="1066" xr:uid="{00000000-0005-0000-0000-000095080000}"/>
    <cellStyle name="Output 6 13" xfId="1145" xr:uid="{00000000-0005-0000-0000-000096080000}"/>
    <cellStyle name="Output 6 14" xfId="1220" xr:uid="{00000000-0005-0000-0000-000097080000}"/>
    <cellStyle name="Output 6 15" xfId="1299" xr:uid="{00000000-0005-0000-0000-000098080000}"/>
    <cellStyle name="Output 6 16" xfId="1380" xr:uid="{00000000-0005-0000-0000-000099080000}"/>
    <cellStyle name="Output 6 17" xfId="1458" xr:uid="{00000000-0005-0000-0000-00009A080000}"/>
    <cellStyle name="Output 6 18" xfId="1537" xr:uid="{00000000-0005-0000-0000-00009B080000}"/>
    <cellStyle name="Output 6 19" xfId="1615" xr:uid="{00000000-0005-0000-0000-00009C080000}"/>
    <cellStyle name="Output 6 2" xfId="209" xr:uid="{00000000-0005-0000-0000-00009D080000}"/>
    <cellStyle name="Output 6 20" xfId="1688" xr:uid="{00000000-0005-0000-0000-00009E080000}"/>
    <cellStyle name="Output 6 21" xfId="1761" xr:uid="{00000000-0005-0000-0000-00009F080000}"/>
    <cellStyle name="Output 6 22" xfId="1887" xr:uid="{00000000-0005-0000-0000-0000A0080000}"/>
    <cellStyle name="Output 6 23" xfId="1930" xr:uid="{00000000-0005-0000-0000-0000A1080000}"/>
    <cellStyle name="Output 6 24" xfId="2085" xr:uid="{00000000-0005-0000-0000-0000A2080000}"/>
    <cellStyle name="Output 6 25" xfId="2039" xr:uid="{00000000-0005-0000-0000-0000A3080000}"/>
    <cellStyle name="Output 6 26" xfId="2276" xr:uid="{00000000-0005-0000-0000-0000A4080000}"/>
    <cellStyle name="Output 6 27" xfId="2266" xr:uid="{00000000-0005-0000-0000-0000A5080000}"/>
    <cellStyle name="Output 6 28" xfId="2435" xr:uid="{00000000-0005-0000-0000-0000A6080000}"/>
    <cellStyle name="Output 6 29" xfId="2515" xr:uid="{00000000-0005-0000-0000-0000A7080000}"/>
    <cellStyle name="Output 6 3" xfId="340" xr:uid="{00000000-0005-0000-0000-0000A8080000}"/>
    <cellStyle name="Output 6 30" xfId="2596" xr:uid="{00000000-0005-0000-0000-0000A9080000}"/>
    <cellStyle name="Output 6 31" xfId="2681" xr:uid="{00000000-0005-0000-0000-0000AA080000}"/>
    <cellStyle name="Output 6 32" xfId="2723" xr:uid="{00000000-0005-0000-0000-0000AB080000}"/>
    <cellStyle name="Output 6 4" xfId="300" xr:uid="{00000000-0005-0000-0000-0000AC080000}"/>
    <cellStyle name="Output 6 5" xfId="473" xr:uid="{00000000-0005-0000-0000-0000AD080000}"/>
    <cellStyle name="Output 6 6" xfId="471" xr:uid="{00000000-0005-0000-0000-0000AE080000}"/>
    <cellStyle name="Output 6 7" xfId="664" xr:uid="{00000000-0005-0000-0000-0000AF080000}"/>
    <cellStyle name="Output 6 8" xfId="744" xr:uid="{00000000-0005-0000-0000-0000B0080000}"/>
    <cellStyle name="Output 6 9" xfId="824" xr:uid="{00000000-0005-0000-0000-0000B1080000}"/>
    <cellStyle name="Output 7" xfId="89" xr:uid="{00000000-0005-0000-0000-0000B2080000}"/>
    <cellStyle name="Output 7 10" xfId="914" xr:uid="{00000000-0005-0000-0000-0000B3080000}"/>
    <cellStyle name="Output 7 11" xfId="998" xr:uid="{00000000-0005-0000-0000-0000B4080000}"/>
    <cellStyle name="Output 7 12" xfId="1076" xr:uid="{00000000-0005-0000-0000-0000B5080000}"/>
    <cellStyle name="Output 7 13" xfId="1155" xr:uid="{00000000-0005-0000-0000-0000B6080000}"/>
    <cellStyle name="Output 7 14" xfId="1230" xr:uid="{00000000-0005-0000-0000-0000B7080000}"/>
    <cellStyle name="Output 7 15" xfId="1308" xr:uid="{00000000-0005-0000-0000-0000B8080000}"/>
    <cellStyle name="Output 7 16" xfId="1389" xr:uid="{00000000-0005-0000-0000-0000B9080000}"/>
    <cellStyle name="Output 7 17" xfId="1467" xr:uid="{00000000-0005-0000-0000-0000BA080000}"/>
    <cellStyle name="Output 7 18" xfId="1546" xr:uid="{00000000-0005-0000-0000-0000BB080000}"/>
    <cellStyle name="Output 7 19" xfId="1624" xr:uid="{00000000-0005-0000-0000-0000BC080000}"/>
    <cellStyle name="Output 7 2" xfId="219" xr:uid="{00000000-0005-0000-0000-0000BD080000}"/>
    <cellStyle name="Output 7 20" xfId="1696" xr:uid="{00000000-0005-0000-0000-0000BE080000}"/>
    <cellStyle name="Output 7 21" xfId="1769" xr:uid="{00000000-0005-0000-0000-0000BF080000}"/>
    <cellStyle name="Output 7 22" xfId="1897" xr:uid="{00000000-0005-0000-0000-0000C0080000}"/>
    <cellStyle name="Output 7 23" xfId="2003" xr:uid="{00000000-0005-0000-0000-0000C1080000}"/>
    <cellStyle name="Output 7 24" xfId="2095" xr:uid="{00000000-0005-0000-0000-0000C2080000}"/>
    <cellStyle name="Output 7 25" xfId="2160" xr:uid="{00000000-0005-0000-0000-0000C3080000}"/>
    <cellStyle name="Output 7 26" xfId="2190" xr:uid="{00000000-0005-0000-0000-0000C4080000}"/>
    <cellStyle name="Output 7 27" xfId="2358" xr:uid="{00000000-0005-0000-0000-0000C5080000}"/>
    <cellStyle name="Output 7 28" xfId="2445" xr:uid="{00000000-0005-0000-0000-0000C6080000}"/>
    <cellStyle name="Output 7 29" xfId="2525" xr:uid="{00000000-0005-0000-0000-0000C7080000}"/>
    <cellStyle name="Output 7 3" xfId="310" xr:uid="{00000000-0005-0000-0000-0000C8080000}"/>
    <cellStyle name="Output 7 30" xfId="2606" xr:uid="{00000000-0005-0000-0000-0000C9080000}"/>
    <cellStyle name="Output 7 31" xfId="2694" xr:uid="{00000000-0005-0000-0000-0000CA080000}"/>
    <cellStyle name="Output 7 32" xfId="2731" xr:uid="{00000000-0005-0000-0000-0000CB080000}"/>
    <cellStyle name="Output 7 4" xfId="375" xr:uid="{00000000-0005-0000-0000-0000CC080000}"/>
    <cellStyle name="Output 7 5" xfId="467" xr:uid="{00000000-0005-0000-0000-0000CD080000}"/>
    <cellStyle name="Output 7 6" xfId="434" xr:uid="{00000000-0005-0000-0000-0000CE080000}"/>
    <cellStyle name="Output 7 7" xfId="674" xr:uid="{00000000-0005-0000-0000-0000CF080000}"/>
    <cellStyle name="Output 7 8" xfId="753" xr:uid="{00000000-0005-0000-0000-0000D0080000}"/>
    <cellStyle name="Output 7 9" xfId="834" xr:uid="{00000000-0005-0000-0000-0000D1080000}"/>
    <cellStyle name="Output 8" xfId="106" xr:uid="{00000000-0005-0000-0000-0000D2080000}"/>
    <cellStyle name="Output 8 10" xfId="931" xr:uid="{00000000-0005-0000-0000-0000D3080000}"/>
    <cellStyle name="Output 8 11" xfId="1015" xr:uid="{00000000-0005-0000-0000-0000D4080000}"/>
    <cellStyle name="Output 8 12" xfId="1093" xr:uid="{00000000-0005-0000-0000-0000D5080000}"/>
    <cellStyle name="Output 8 13" xfId="1172" xr:uid="{00000000-0005-0000-0000-0000D6080000}"/>
    <cellStyle name="Output 8 14" xfId="1247" xr:uid="{00000000-0005-0000-0000-0000D7080000}"/>
    <cellStyle name="Output 8 15" xfId="1325" xr:uid="{00000000-0005-0000-0000-0000D8080000}"/>
    <cellStyle name="Output 8 16" xfId="1406" xr:uid="{00000000-0005-0000-0000-0000D9080000}"/>
    <cellStyle name="Output 8 17" xfId="1484" xr:uid="{00000000-0005-0000-0000-0000DA080000}"/>
    <cellStyle name="Output 8 18" xfId="1563" xr:uid="{00000000-0005-0000-0000-0000DB080000}"/>
    <cellStyle name="Output 8 19" xfId="1641" xr:uid="{00000000-0005-0000-0000-0000DC080000}"/>
    <cellStyle name="Output 8 2" xfId="236" xr:uid="{00000000-0005-0000-0000-0000DD080000}"/>
    <cellStyle name="Output 8 20" xfId="1713" xr:uid="{00000000-0005-0000-0000-0000DE080000}"/>
    <cellStyle name="Output 8 21" xfId="1786" xr:uid="{00000000-0005-0000-0000-0000DF080000}"/>
    <cellStyle name="Output 8 22" xfId="1914" xr:uid="{00000000-0005-0000-0000-0000E0080000}"/>
    <cellStyle name="Output 8 23" xfId="2052" xr:uid="{00000000-0005-0000-0000-0000E1080000}"/>
    <cellStyle name="Output 8 24" xfId="2112" xr:uid="{00000000-0005-0000-0000-0000E2080000}"/>
    <cellStyle name="Output 8 25" xfId="1819" xr:uid="{00000000-0005-0000-0000-0000E3080000}"/>
    <cellStyle name="Output 8 26" xfId="2194" xr:uid="{00000000-0005-0000-0000-0000E4080000}"/>
    <cellStyle name="Output 8 27" xfId="2382" xr:uid="{00000000-0005-0000-0000-0000E5080000}"/>
    <cellStyle name="Output 8 28" xfId="2462" xr:uid="{00000000-0005-0000-0000-0000E6080000}"/>
    <cellStyle name="Output 8 29" xfId="2542" xr:uid="{00000000-0005-0000-0000-0000E7080000}"/>
    <cellStyle name="Output 8 3" xfId="148" xr:uid="{00000000-0005-0000-0000-0000E8080000}"/>
    <cellStyle name="Output 8 30" xfId="2623" xr:uid="{00000000-0005-0000-0000-0000E9080000}"/>
    <cellStyle name="Output 8 31" xfId="2669" xr:uid="{00000000-0005-0000-0000-0000EA080000}"/>
    <cellStyle name="Output 8 32" xfId="2748" xr:uid="{00000000-0005-0000-0000-0000EB080000}"/>
    <cellStyle name="Output 8 4" xfId="327" xr:uid="{00000000-0005-0000-0000-0000EC080000}"/>
    <cellStyle name="Output 8 5" xfId="278" xr:uid="{00000000-0005-0000-0000-0000ED080000}"/>
    <cellStyle name="Output 8 6" xfId="611" xr:uid="{00000000-0005-0000-0000-0000EE080000}"/>
    <cellStyle name="Output 8 7" xfId="691" xr:uid="{00000000-0005-0000-0000-0000EF080000}"/>
    <cellStyle name="Output 8 8" xfId="770" xr:uid="{00000000-0005-0000-0000-0000F0080000}"/>
    <cellStyle name="Output 8 9" xfId="851" xr:uid="{00000000-0005-0000-0000-0000F1080000}"/>
    <cellStyle name="Output 9" xfId="101" xr:uid="{00000000-0005-0000-0000-0000F2080000}"/>
    <cellStyle name="Output 9 10" xfId="926" xr:uid="{00000000-0005-0000-0000-0000F3080000}"/>
    <cellStyle name="Output 9 11" xfId="1010" xr:uid="{00000000-0005-0000-0000-0000F4080000}"/>
    <cellStyle name="Output 9 12" xfId="1088" xr:uid="{00000000-0005-0000-0000-0000F5080000}"/>
    <cellStyle name="Output 9 13" xfId="1167" xr:uid="{00000000-0005-0000-0000-0000F6080000}"/>
    <cellStyle name="Output 9 14" xfId="1242" xr:uid="{00000000-0005-0000-0000-0000F7080000}"/>
    <cellStyle name="Output 9 15" xfId="1320" xr:uid="{00000000-0005-0000-0000-0000F8080000}"/>
    <cellStyle name="Output 9 16" xfId="1401" xr:uid="{00000000-0005-0000-0000-0000F9080000}"/>
    <cellStyle name="Output 9 17" xfId="1479" xr:uid="{00000000-0005-0000-0000-0000FA080000}"/>
    <cellStyle name="Output 9 18" xfId="1558" xr:uid="{00000000-0005-0000-0000-0000FB080000}"/>
    <cellStyle name="Output 9 19" xfId="1636" xr:uid="{00000000-0005-0000-0000-0000FC080000}"/>
    <cellStyle name="Output 9 2" xfId="231" xr:uid="{00000000-0005-0000-0000-0000FD080000}"/>
    <cellStyle name="Output 9 20" xfId="1708" xr:uid="{00000000-0005-0000-0000-0000FE080000}"/>
    <cellStyle name="Output 9 21" xfId="1781" xr:uid="{00000000-0005-0000-0000-0000FF080000}"/>
    <cellStyle name="Output 9 22" xfId="1909" xr:uid="{00000000-0005-0000-0000-000000090000}"/>
    <cellStyle name="Output 9 23" xfId="2002" xr:uid="{00000000-0005-0000-0000-000001090000}"/>
    <cellStyle name="Output 9 24" xfId="2107" xr:uid="{00000000-0005-0000-0000-000002090000}"/>
    <cellStyle name="Output 9 25" xfId="2152" xr:uid="{00000000-0005-0000-0000-000003090000}"/>
    <cellStyle name="Output 9 26" xfId="2272" xr:uid="{00000000-0005-0000-0000-000004090000}"/>
    <cellStyle name="Output 9 27" xfId="2275" xr:uid="{00000000-0005-0000-0000-000005090000}"/>
    <cellStyle name="Output 9 28" xfId="2457" xr:uid="{00000000-0005-0000-0000-000006090000}"/>
    <cellStyle name="Output 9 29" xfId="2537" xr:uid="{00000000-0005-0000-0000-000007090000}"/>
    <cellStyle name="Output 9 3" xfId="317" xr:uid="{00000000-0005-0000-0000-000008090000}"/>
    <cellStyle name="Output 9 30" xfId="2618" xr:uid="{00000000-0005-0000-0000-000009090000}"/>
    <cellStyle name="Output 9 31" xfId="2043" xr:uid="{00000000-0005-0000-0000-00000A090000}"/>
    <cellStyle name="Output 9 32" xfId="2743" xr:uid="{00000000-0005-0000-0000-00000B090000}"/>
    <cellStyle name="Output 9 4" xfId="312" xr:uid="{00000000-0005-0000-0000-00000C090000}"/>
    <cellStyle name="Output 9 5" xfId="466" xr:uid="{00000000-0005-0000-0000-00000D090000}"/>
    <cellStyle name="Output 9 6" xfId="606" xr:uid="{00000000-0005-0000-0000-00000E090000}"/>
    <cellStyle name="Output 9 7" xfId="686" xr:uid="{00000000-0005-0000-0000-00000F090000}"/>
    <cellStyle name="Output 9 8" xfId="765" xr:uid="{00000000-0005-0000-0000-000010090000}"/>
    <cellStyle name="Output 9 9" xfId="846" xr:uid="{00000000-0005-0000-0000-000011090000}"/>
    <cellStyle name="Title 2" xfId="45" xr:uid="{00000000-0005-0000-0000-000012090000}"/>
    <cellStyle name="Total 10" xfId="98" xr:uid="{00000000-0005-0000-0000-000013090000}"/>
    <cellStyle name="Total 10 10" xfId="923" xr:uid="{00000000-0005-0000-0000-000014090000}"/>
    <cellStyle name="Total 10 11" xfId="1007" xr:uid="{00000000-0005-0000-0000-000015090000}"/>
    <cellStyle name="Total 10 12" xfId="1085" xr:uid="{00000000-0005-0000-0000-000016090000}"/>
    <cellStyle name="Total 10 13" xfId="1164" xr:uid="{00000000-0005-0000-0000-000017090000}"/>
    <cellStyle name="Total 10 14" xfId="1239" xr:uid="{00000000-0005-0000-0000-000018090000}"/>
    <cellStyle name="Total 10 15" xfId="1317" xr:uid="{00000000-0005-0000-0000-000019090000}"/>
    <cellStyle name="Total 10 16" xfId="1398" xr:uid="{00000000-0005-0000-0000-00001A090000}"/>
    <cellStyle name="Total 10 17" xfId="1476" xr:uid="{00000000-0005-0000-0000-00001B090000}"/>
    <cellStyle name="Total 10 18" xfId="1555" xr:uid="{00000000-0005-0000-0000-00001C090000}"/>
    <cellStyle name="Total 10 19" xfId="1633" xr:uid="{00000000-0005-0000-0000-00001D090000}"/>
    <cellStyle name="Total 10 2" xfId="228" xr:uid="{00000000-0005-0000-0000-00001E090000}"/>
    <cellStyle name="Total 10 20" xfId="1705" xr:uid="{00000000-0005-0000-0000-00001F090000}"/>
    <cellStyle name="Total 10 21" xfId="1778" xr:uid="{00000000-0005-0000-0000-000020090000}"/>
    <cellStyle name="Total 10 22" xfId="1906" xr:uid="{00000000-0005-0000-0000-000021090000}"/>
    <cellStyle name="Total 10 23" xfId="1995" xr:uid="{00000000-0005-0000-0000-000022090000}"/>
    <cellStyle name="Total 10 24" xfId="2104" xr:uid="{00000000-0005-0000-0000-000023090000}"/>
    <cellStyle name="Total 10 25" xfId="2179" xr:uid="{00000000-0005-0000-0000-000024090000}"/>
    <cellStyle name="Total 10 26" xfId="2214" xr:uid="{00000000-0005-0000-0000-000025090000}"/>
    <cellStyle name="Total 10 27" xfId="2367" xr:uid="{00000000-0005-0000-0000-000026090000}"/>
    <cellStyle name="Total 10 28" xfId="2454" xr:uid="{00000000-0005-0000-0000-000027090000}"/>
    <cellStyle name="Total 10 29" xfId="2534" xr:uid="{00000000-0005-0000-0000-000028090000}"/>
    <cellStyle name="Total 10 3" xfId="330" xr:uid="{00000000-0005-0000-0000-000029090000}"/>
    <cellStyle name="Total 10 30" xfId="2615" xr:uid="{00000000-0005-0000-0000-00002A090000}"/>
    <cellStyle name="Total 10 31" xfId="2313" xr:uid="{00000000-0005-0000-0000-00002B090000}"/>
    <cellStyle name="Total 10 32" xfId="2740" xr:uid="{00000000-0005-0000-0000-00002C090000}"/>
    <cellStyle name="Total 10 4" xfId="415" xr:uid="{00000000-0005-0000-0000-00002D090000}"/>
    <cellStyle name="Total 10 5" xfId="388" xr:uid="{00000000-0005-0000-0000-00002E090000}"/>
    <cellStyle name="Total 10 6" xfId="603" xr:uid="{00000000-0005-0000-0000-00002F090000}"/>
    <cellStyle name="Total 10 7" xfId="683" xr:uid="{00000000-0005-0000-0000-000030090000}"/>
    <cellStyle name="Total 10 8" xfId="762" xr:uid="{00000000-0005-0000-0000-000031090000}"/>
    <cellStyle name="Total 10 9" xfId="843" xr:uid="{00000000-0005-0000-0000-000032090000}"/>
    <cellStyle name="Total 11" xfId="121" xr:uid="{00000000-0005-0000-0000-000033090000}"/>
    <cellStyle name="Total 11 10" xfId="946" xr:uid="{00000000-0005-0000-0000-000034090000}"/>
    <cellStyle name="Total 11 11" xfId="1029" xr:uid="{00000000-0005-0000-0000-000035090000}"/>
    <cellStyle name="Total 11 12" xfId="1108" xr:uid="{00000000-0005-0000-0000-000036090000}"/>
    <cellStyle name="Total 11 13" xfId="1185" xr:uid="{00000000-0005-0000-0000-000037090000}"/>
    <cellStyle name="Total 11 14" xfId="1261" xr:uid="{00000000-0005-0000-0000-000038090000}"/>
    <cellStyle name="Total 11 15" xfId="1339" xr:uid="{00000000-0005-0000-0000-000039090000}"/>
    <cellStyle name="Total 11 16" xfId="1420" xr:uid="{00000000-0005-0000-0000-00003A090000}"/>
    <cellStyle name="Total 11 17" xfId="1498" xr:uid="{00000000-0005-0000-0000-00003B090000}"/>
    <cellStyle name="Total 11 18" xfId="1577" xr:uid="{00000000-0005-0000-0000-00003C090000}"/>
    <cellStyle name="Total 11 19" xfId="1654" xr:uid="{00000000-0005-0000-0000-00003D090000}"/>
    <cellStyle name="Total 11 2" xfId="251" xr:uid="{00000000-0005-0000-0000-00003E090000}"/>
    <cellStyle name="Total 11 20" xfId="1726" xr:uid="{00000000-0005-0000-0000-00003F090000}"/>
    <cellStyle name="Total 11 21" xfId="1799" xr:uid="{00000000-0005-0000-0000-000040090000}"/>
    <cellStyle name="Total 11 22" xfId="1929" xr:uid="{00000000-0005-0000-0000-000041090000}"/>
    <cellStyle name="Total 11 23" xfId="1836" xr:uid="{00000000-0005-0000-0000-000042090000}"/>
    <cellStyle name="Total 11 24" xfId="2125" xr:uid="{00000000-0005-0000-0000-000043090000}"/>
    <cellStyle name="Total 11 25" xfId="2201" xr:uid="{00000000-0005-0000-0000-000044090000}"/>
    <cellStyle name="Total 11 26" xfId="2228" xr:uid="{00000000-0005-0000-0000-000045090000}"/>
    <cellStyle name="Total 11 27" xfId="2396" xr:uid="{00000000-0005-0000-0000-000046090000}"/>
    <cellStyle name="Total 11 28" xfId="2477" xr:uid="{00000000-0005-0000-0000-000047090000}"/>
    <cellStyle name="Total 11 29" xfId="2555" xr:uid="{00000000-0005-0000-0000-000048090000}"/>
    <cellStyle name="Total 11 3" xfId="198" xr:uid="{00000000-0005-0000-0000-000049090000}"/>
    <cellStyle name="Total 11 30" xfId="2638" xr:uid="{00000000-0005-0000-0000-00004A090000}"/>
    <cellStyle name="Total 11 31" xfId="2297" xr:uid="{00000000-0005-0000-0000-00004B090000}"/>
    <cellStyle name="Total 11 32" xfId="2761" xr:uid="{00000000-0005-0000-0000-00004C090000}"/>
    <cellStyle name="Total 11 4" xfId="367" xr:uid="{00000000-0005-0000-0000-00004D090000}"/>
    <cellStyle name="Total 11 5" xfId="403" xr:uid="{00000000-0005-0000-0000-00004E090000}"/>
    <cellStyle name="Total 11 6" xfId="626" xr:uid="{00000000-0005-0000-0000-00004F090000}"/>
    <cellStyle name="Total 11 7" xfId="706" xr:uid="{00000000-0005-0000-0000-000050090000}"/>
    <cellStyle name="Total 11 8" xfId="785" xr:uid="{00000000-0005-0000-0000-000051090000}"/>
    <cellStyle name="Total 11 9" xfId="866" xr:uid="{00000000-0005-0000-0000-000052090000}"/>
    <cellStyle name="Total 12" xfId="116" xr:uid="{00000000-0005-0000-0000-000053090000}"/>
    <cellStyle name="Total 12 10" xfId="941" xr:uid="{00000000-0005-0000-0000-000054090000}"/>
    <cellStyle name="Total 12 11" xfId="1024" xr:uid="{00000000-0005-0000-0000-000055090000}"/>
    <cellStyle name="Total 12 12" xfId="1103" xr:uid="{00000000-0005-0000-0000-000056090000}"/>
    <cellStyle name="Total 12 13" xfId="1180" xr:uid="{00000000-0005-0000-0000-000057090000}"/>
    <cellStyle name="Total 12 14" xfId="1256" xr:uid="{00000000-0005-0000-0000-000058090000}"/>
    <cellStyle name="Total 12 15" xfId="1334" xr:uid="{00000000-0005-0000-0000-000059090000}"/>
    <cellStyle name="Total 12 16" xfId="1415" xr:uid="{00000000-0005-0000-0000-00005A090000}"/>
    <cellStyle name="Total 12 17" xfId="1493" xr:uid="{00000000-0005-0000-0000-00005B090000}"/>
    <cellStyle name="Total 12 18" xfId="1572" xr:uid="{00000000-0005-0000-0000-00005C090000}"/>
    <cellStyle name="Total 12 19" xfId="1649" xr:uid="{00000000-0005-0000-0000-00005D090000}"/>
    <cellStyle name="Total 12 2" xfId="246" xr:uid="{00000000-0005-0000-0000-00005E090000}"/>
    <cellStyle name="Total 12 20" xfId="1721" xr:uid="{00000000-0005-0000-0000-00005F090000}"/>
    <cellStyle name="Total 12 21" xfId="1794" xr:uid="{00000000-0005-0000-0000-000060090000}"/>
    <cellStyle name="Total 12 22" xfId="1924" xr:uid="{00000000-0005-0000-0000-000061090000}"/>
    <cellStyle name="Total 12 23" xfId="1976" xr:uid="{00000000-0005-0000-0000-000062090000}"/>
    <cellStyle name="Total 12 24" xfId="2120" xr:uid="{00000000-0005-0000-0000-000063090000}"/>
    <cellStyle name="Total 12 25" xfId="2171" xr:uid="{00000000-0005-0000-0000-000064090000}"/>
    <cellStyle name="Total 12 26" xfId="2164" xr:uid="{00000000-0005-0000-0000-000065090000}"/>
    <cellStyle name="Total 12 27" xfId="2391" xr:uid="{00000000-0005-0000-0000-000066090000}"/>
    <cellStyle name="Total 12 28" xfId="2472" xr:uid="{00000000-0005-0000-0000-000067090000}"/>
    <cellStyle name="Total 12 29" xfId="2550" xr:uid="{00000000-0005-0000-0000-000068090000}"/>
    <cellStyle name="Total 12 3" xfId="156" xr:uid="{00000000-0005-0000-0000-000069090000}"/>
    <cellStyle name="Total 12 30" xfId="2633" xr:uid="{00000000-0005-0000-0000-00006A090000}"/>
    <cellStyle name="Total 12 31" xfId="2284" xr:uid="{00000000-0005-0000-0000-00006B090000}"/>
    <cellStyle name="Total 12 32" xfId="2756" xr:uid="{00000000-0005-0000-0000-00006C090000}"/>
    <cellStyle name="Total 12 4" xfId="409" xr:uid="{00000000-0005-0000-0000-00006D090000}"/>
    <cellStyle name="Total 12 5" xfId="402" xr:uid="{00000000-0005-0000-0000-00006E090000}"/>
    <cellStyle name="Total 12 6" xfId="621" xr:uid="{00000000-0005-0000-0000-00006F090000}"/>
    <cellStyle name="Total 12 7" xfId="701" xr:uid="{00000000-0005-0000-0000-000070090000}"/>
    <cellStyle name="Total 12 8" xfId="780" xr:uid="{00000000-0005-0000-0000-000071090000}"/>
    <cellStyle name="Total 12 9" xfId="861" xr:uid="{00000000-0005-0000-0000-000072090000}"/>
    <cellStyle name="Total 13" xfId="133" xr:uid="{00000000-0005-0000-0000-000073090000}"/>
    <cellStyle name="Total 13 10" xfId="957" xr:uid="{00000000-0005-0000-0000-000074090000}"/>
    <cellStyle name="Total 13 11" xfId="1040" xr:uid="{00000000-0005-0000-0000-000075090000}"/>
    <cellStyle name="Total 13 12" xfId="1119" xr:uid="{00000000-0005-0000-0000-000076090000}"/>
    <cellStyle name="Total 13 13" xfId="1196" xr:uid="{00000000-0005-0000-0000-000077090000}"/>
    <cellStyle name="Total 13 14" xfId="1272" xr:uid="{00000000-0005-0000-0000-000078090000}"/>
    <cellStyle name="Total 13 15" xfId="1350" xr:uid="{00000000-0005-0000-0000-000079090000}"/>
    <cellStyle name="Total 13 16" xfId="1431" xr:uid="{00000000-0005-0000-0000-00007A090000}"/>
    <cellStyle name="Total 13 17" xfId="1509" xr:uid="{00000000-0005-0000-0000-00007B090000}"/>
    <cellStyle name="Total 13 18" xfId="1588" xr:uid="{00000000-0005-0000-0000-00007C090000}"/>
    <cellStyle name="Total 13 19" xfId="1666" xr:uid="{00000000-0005-0000-0000-00007D090000}"/>
    <cellStyle name="Total 13 2" xfId="263" xr:uid="{00000000-0005-0000-0000-00007E090000}"/>
    <cellStyle name="Total 13 20" xfId="1736" xr:uid="{00000000-0005-0000-0000-00007F090000}"/>
    <cellStyle name="Total 13 21" xfId="1809" xr:uid="{00000000-0005-0000-0000-000080090000}"/>
    <cellStyle name="Total 13 22" xfId="1941" xr:uid="{00000000-0005-0000-0000-000081090000}"/>
    <cellStyle name="Total 13 23" xfId="2016" xr:uid="{00000000-0005-0000-0000-000082090000}"/>
    <cellStyle name="Total 13 24" xfId="2137" xr:uid="{00000000-0005-0000-0000-000083090000}"/>
    <cellStyle name="Total 13 25" xfId="2222" xr:uid="{00000000-0005-0000-0000-000084090000}"/>
    <cellStyle name="Total 13 26" xfId="2303" xr:uid="{00000000-0005-0000-0000-000085090000}"/>
    <cellStyle name="Total 13 27" xfId="2408" xr:uid="{00000000-0005-0000-0000-000086090000}"/>
    <cellStyle name="Total 13 28" xfId="2489" xr:uid="{00000000-0005-0000-0000-000087090000}"/>
    <cellStyle name="Total 13 29" xfId="2566" xr:uid="{00000000-0005-0000-0000-000088090000}"/>
    <cellStyle name="Total 13 3" xfId="172" xr:uid="{00000000-0005-0000-0000-000089090000}"/>
    <cellStyle name="Total 13 30" xfId="2650" xr:uid="{00000000-0005-0000-0000-00008A090000}"/>
    <cellStyle name="Total 13 31" xfId="2603" xr:uid="{00000000-0005-0000-0000-00008B090000}"/>
    <cellStyle name="Total 13 32" xfId="2771" xr:uid="{00000000-0005-0000-0000-00008C090000}"/>
    <cellStyle name="Total 13 4" xfId="420" xr:uid="{00000000-0005-0000-0000-00008D090000}"/>
    <cellStyle name="Total 13 5" xfId="164" xr:uid="{00000000-0005-0000-0000-00008E090000}"/>
    <cellStyle name="Total 13 6" xfId="637" xr:uid="{00000000-0005-0000-0000-00008F090000}"/>
    <cellStyle name="Total 13 7" xfId="718" xr:uid="{00000000-0005-0000-0000-000090090000}"/>
    <cellStyle name="Total 13 8" xfId="797" xr:uid="{00000000-0005-0000-0000-000091090000}"/>
    <cellStyle name="Total 13 9" xfId="878" xr:uid="{00000000-0005-0000-0000-000092090000}"/>
    <cellStyle name="Total 14" xfId="125" xr:uid="{00000000-0005-0000-0000-000093090000}"/>
    <cellStyle name="Total 14 10" xfId="949" xr:uid="{00000000-0005-0000-0000-000094090000}"/>
    <cellStyle name="Total 14 11" xfId="1032" xr:uid="{00000000-0005-0000-0000-000095090000}"/>
    <cellStyle name="Total 14 12" xfId="1111" xr:uid="{00000000-0005-0000-0000-000096090000}"/>
    <cellStyle name="Total 14 13" xfId="1188" xr:uid="{00000000-0005-0000-0000-000097090000}"/>
    <cellStyle name="Total 14 14" xfId="1264" xr:uid="{00000000-0005-0000-0000-000098090000}"/>
    <cellStyle name="Total 14 15" xfId="1342" xr:uid="{00000000-0005-0000-0000-000099090000}"/>
    <cellStyle name="Total 14 16" xfId="1423" xr:uid="{00000000-0005-0000-0000-00009A090000}"/>
    <cellStyle name="Total 14 17" xfId="1501" xr:uid="{00000000-0005-0000-0000-00009B090000}"/>
    <cellStyle name="Total 14 18" xfId="1580" xr:uid="{00000000-0005-0000-0000-00009C090000}"/>
    <cellStyle name="Total 14 19" xfId="1658" xr:uid="{00000000-0005-0000-0000-00009D090000}"/>
    <cellStyle name="Total 14 2" xfId="255" xr:uid="{00000000-0005-0000-0000-00009E090000}"/>
    <cellStyle name="Total 14 20" xfId="1728" xr:uid="{00000000-0005-0000-0000-00009F090000}"/>
    <cellStyle name="Total 14 21" xfId="1801" xr:uid="{00000000-0005-0000-0000-0000A0090000}"/>
    <cellStyle name="Total 14 22" xfId="1933" xr:uid="{00000000-0005-0000-0000-0000A1090000}"/>
    <cellStyle name="Total 14 23" xfId="2025" xr:uid="{00000000-0005-0000-0000-0000A2090000}"/>
    <cellStyle name="Total 14 24" xfId="2129" xr:uid="{00000000-0005-0000-0000-0000A3090000}"/>
    <cellStyle name="Total 14 25" xfId="2069" xr:uid="{00000000-0005-0000-0000-0000A4090000}"/>
    <cellStyle name="Total 14 26" xfId="2178" xr:uid="{00000000-0005-0000-0000-0000A5090000}"/>
    <cellStyle name="Total 14 27" xfId="2400" xr:uid="{00000000-0005-0000-0000-0000A6090000}"/>
    <cellStyle name="Total 14 28" xfId="2481" xr:uid="{00000000-0005-0000-0000-0000A7090000}"/>
    <cellStyle name="Total 14 29" xfId="2558" xr:uid="{00000000-0005-0000-0000-0000A8090000}"/>
    <cellStyle name="Total 14 3" xfId="297" xr:uid="{00000000-0005-0000-0000-0000A9090000}"/>
    <cellStyle name="Total 14 30" xfId="2642" xr:uid="{00000000-0005-0000-0000-0000AA090000}"/>
    <cellStyle name="Total 14 31" xfId="2491" xr:uid="{00000000-0005-0000-0000-0000AB090000}"/>
    <cellStyle name="Total 14 32" xfId="2763" xr:uid="{00000000-0005-0000-0000-0000AC090000}"/>
    <cellStyle name="Total 14 4" xfId="382" xr:uid="{00000000-0005-0000-0000-0000AD090000}"/>
    <cellStyle name="Total 14 5" xfId="344" xr:uid="{00000000-0005-0000-0000-0000AE090000}"/>
    <cellStyle name="Total 14 6" xfId="629" xr:uid="{00000000-0005-0000-0000-0000AF090000}"/>
    <cellStyle name="Total 14 7" xfId="710" xr:uid="{00000000-0005-0000-0000-0000B0090000}"/>
    <cellStyle name="Total 14 8" xfId="789" xr:uid="{00000000-0005-0000-0000-0000B1090000}"/>
    <cellStyle name="Total 14 9" xfId="870" xr:uid="{00000000-0005-0000-0000-0000B2090000}"/>
    <cellStyle name="Total 15" xfId="46" xr:uid="{00000000-0005-0000-0000-0000B3090000}"/>
    <cellStyle name="Total 16" xfId="177" xr:uid="{00000000-0005-0000-0000-0000B4090000}"/>
    <cellStyle name="Total 17" xfId="329" xr:uid="{00000000-0005-0000-0000-0000B5090000}"/>
    <cellStyle name="Total 18" xfId="428" xr:uid="{00000000-0005-0000-0000-0000B6090000}"/>
    <cellStyle name="Total 19" xfId="506" xr:uid="{00000000-0005-0000-0000-0000B7090000}"/>
    <cellStyle name="Total 2" xfId="53" xr:uid="{00000000-0005-0000-0000-0000B8090000}"/>
    <cellStyle name="Total 2 10" xfId="751" xr:uid="{00000000-0005-0000-0000-0000B9090000}"/>
    <cellStyle name="Total 2 11" xfId="962" xr:uid="{00000000-0005-0000-0000-0000BA090000}"/>
    <cellStyle name="Total 2 12" xfId="913" xr:uid="{00000000-0005-0000-0000-0000BB090000}"/>
    <cellStyle name="Total 2 13" xfId="1030" xr:uid="{00000000-0005-0000-0000-0000BC090000}"/>
    <cellStyle name="Total 2 14" xfId="1073" xr:uid="{00000000-0005-0000-0000-0000BD090000}"/>
    <cellStyle name="Total 2 15" xfId="1186" xr:uid="{00000000-0005-0000-0000-0000BE090000}"/>
    <cellStyle name="Total 2 16" xfId="788" xr:uid="{00000000-0005-0000-0000-0000BF090000}"/>
    <cellStyle name="Total 2 17" xfId="1330" xr:uid="{00000000-0005-0000-0000-0000C0090000}"/>
    <cellStyle name="Total 2 18" xfId="1275" xr:uid="{00000000-0005-0000-0000-0000C1090000}"/>
    <cellStyle name="Total 2 19" xfId="1489" xr:uid="{00000000-0005-0000-0000-0000C2090000}"/>
    <cellStyle name="Total 2 2" xfId="183" xr:uid="{00000000-0005-0000-0000-0000C3090000}"/>
    <cellStyle name="Total 2 20" xfId="1544" xr:uid="{00000000-0005-0000-0000-0000C4090000}"/>
    <cellStyle name="Total 2 21" xfId="1670" xr:uid="{00000000-0005-0000-0000-0000C5090000}"/>
    <cellStyle name="Total 2 22" xfId="1861" xr:uid="{00000000-0005-0000-0000-0000C6090000}"/>
    <cellStyle name="Total 2 23" xfId="2044" xr:uid="{00000000-0005-0000-0000-0000C7090000}"/>
    <cellStyle name="Total 2 24" xfId="2041" xr:uid="{00000000-0005-0000-0000-0000C8090000}"/>
    <cellStyle name="Total 2 25" xfId="2147" xr:uid="{00000000-0005-0000-0000-0000C9090000}"/>
    <cellStyle name="Total 2 26" xfId="2281" xr:uid="{00000000-0005-0000-0000-0000CA090000}"/>
    <cellStyle name="Total 2 27" xfId="2294" xr:uid="{00000000-0005-0000-0000-0000CB090000}"/>
    <cellStyle name="Total 2 28" xfId="2327" xr:uid="{00000000-0005-0000-0000-0000CC090000}"/>
    <cellStyle name="Total 2 29" xfId="2397" xr:uid="{00000000-0005-0000-0000-0000CD090000}"/>
    <cellStyle name="Total 2 3" xfId="296" xr:uid="{00000000-0005-0000-0000-0000CE090000}"/>
    <cellStyle name="Total 2 30" xfId="2317" xr:uid="{00000000-0005-0000-0000-0000CF090000}"/>
    <cellStyle name="Total 2 31" xfId="2700" xr:uid="{00000000-0005-0000-0000-0000D0090000}"/>
    <cellStyle name="Total 2 32" xfId="2659" xr:uid="{00000000-0005-0000-0000-0000D1090000}"/>
    <cellStyle name="Total 2 4" xfId="283" xr:uid="{00000000-0005-0000-0000-0000D2090000}"/>
    <cellStyle name="Total 2 5" xfId="499" xr:uid="{00000000-0005-0000-0000-0000D3090000}"/>
    <cellStyle name="Total 2 6" xfId="381" xr:uid="{00000000-0005-0000-0000-0000D4090000}"/>
    <cellStyle name="Total 2 7" xfId="548" xr:uid="{00000000-0005-0000-0000-0000D5090000}"/>
    <cellStyle name="Total 2 8" xfId="639" xr:uid="{00000000-0005-0000-0000-0000D6090000}"/>
    <cellStyle name="Total 2 9" xfId="653" xr:uid="{00000000-0005-0000-0000-0000D7090000}"/>
    <cellStyle name="Total 20" xfId="486" xr:uid="{00000000-0005-0000-0000-0000D8090000}"/>
    <cellStyle name="Total 21" xfId="421" xr:uid="{00000000-0005-0000-0000-0000D9090000}"/>
    <cellStyle name="Total 22" xfId="541" xr:uid="{00000000-0005-0000-0000-0000DA090000}"/>
    <cellStyle name="Total 23" xfId="617" xr:uid="{00000000-0005-0000-0000-0000DB090000}"/>
    <cellStyle name="Total 24" xfId="460" xr:uid="{00000000-0005-0000-0000-0000DC090000}"/>
    <cellStyle name="Total 25" xfId="627" xr:uid="{00000000-0005-0000-0000-0000DD090000}"/>
    <cellStyle name="Total 26" xfId="831" xr:uid="{00000000-0005-0000-0000-0000DE090000}"/>
    <cellStyle name="Total 27" xfId="590" xr:uid="{00000000-0005-0000-0000-0000DF090000}"/>
    <cellStyle name="Total 28" xfId="997" xr:uid="{00000000-0005-0000-0000-0000E0090000}"/>
    <cellStyle name="Total 29" xfId="894" xr:uid="{00000000-0005-0000-0000-0000E1090000}"/>
    <cellStyle name="Total 3" xfId="65" xr:uid="{00000000-0005-0000-0000-0000E2090000}"/>
    <cellStyle name="Total 3 10" xfId="890" xr:uid="{00000000-0005-0000-0000-0000E3090000}"/>
    <cellStyle name="Total 3 11" xfId="974" xr:uid="{00000000-0005-0000-0000-0000E4090000}"/>
    <cellStyle name="Total 3 12" xfId="1052" xr:uid="{00000000-0005-0000-0000-0000E5090000}"/>
    <cellStyle name="Total 3 13" xfId="1133" xr:uid="{00000000-0005-0000-0000-0000E6090000}"/>
    <cellStyle name="Total 3 14" xfId="1207" xr:uid="{00000000-0005-0000-0000-0000E7090000}"/>
    <cellStyle name="Total 3 15" xfId="1285" xr:uid="{00000000-0005-0000-0000-0000E8090000}"/>
    <cellStyle name="Total 3 16" xfId="1366" xr:uid="{00000000-0005-0000-0000-0000E9090000}"/>
    <cellStyle name="Total 3 17" xfId="1444" xr:uid="{00000000-0005-0000-0000-0000EA090000}"/>
    <cellStyle name="Total 3 18" xfId="1525" xr:uid="{00000000-0005-0000-0000-0000EB090000}"/>
    <cellStyle name="Total 3 19" xfId="1602" xr:uid="{00000000-0005-0000-0000-0000EC090000}"/>
    <cellStyle name="Total 3 2" xfId="195" xr:uid="{00000000-0005-0000-0000-0000ED090000}"/>
    <cellStyle name="Total 3 20" xfId="1676" xr:uid="{00000000-0005-0000-0000-0000EE090000}"/>
    <cellStyle name="Total 3 21" xfId="1749" xr:uid="{00000000-0005-0000-0000-0000EF090000}"/>
    <cellStyle name="Total 3 22" xfId="1873" xr:uid="{00000000-0005-0000-0000-0000F0090000}"/>
    <cellStyle name="Total 3 23" xfId="1960" xr:uid="{00000000-0005-0000-0000-0000F1090000}"/>
    <cellStyle name="Total 3 24" xfId="2071" xr:uid="{00000000-0005-0000-0000-0000F2090000}"/>
    <cellStyle name="Total 3 25" xfId="2196" xr:uid="{00000000-0005-0000-0000-0000F3090000}"/>
    <cellStyle name="Total 3 26" xfId="2010" xr:uid="{00000000-0005-0000-0000-0000F4090000}"/>
    <cellStyle name="Total 3 27" xfId="2319" xr:uid="{00000000-0005-0000-0000-0000F5090000}"/>
    <cellStyle name="Total 3 28" xfId="2422" xr:uid="{00000000-0005-0000-0000-0000F6090000}"/>
    <cellStyle name="Total 3 29" xfId="2502" xr:uid="{00000000-0005-0000-0000-0000F7090000}"/>
    <cellStyle name="Total 3 3" xfId="274" xr:uid="{00000000-0005-0000-0000-0000F8090000}"/>
    <cellStyle name="Total 3 30" xfId="2582" xr:uid="{00000000-0005-0000-0000-0000F9090000}"/>
    <cellStyle name="Total 3 31" xfId="2673" xr:uid="{00000000-0005-0000-0000-0000FA090000}"/>
    <cellStyle name="Total 3 32" xfId="2711" xr:uid="{00000000-0005-0000-0000-0000FB090000}"/>
    <cellStyle name="Total 3 4" xfId="429" xr:uid="{00000000-0005-0000-0000-0000FC090000}"/>
    <cellStyle name="Total 3 5" xfId="441" xr:uid="{00000000-0005-0000-0000-0000FD090000}"/>
    <cellStyle name="Total 3 6" xfId="314" xr:uid="{00000000-0005-0000-0000-0000FE090000}"/>
    <cellStyle name="Total 3 7" xfId="650" xr:uid="{00000000-0005-0000-0000-0000FF090000}"/>
    <cellStyle name="Total 3 8" xfId="731" xr:uid="{00000000-0005-0000-0000-0000000A0000}"/>
    <cellStyle name="Total 3 9" xfId="811" xr:uid="{00000000-0005-0000-0000-0000010A0000}"/>
    <cellStyle name="Total 30" xfId="1154" xr:uid="{00000000-0005-0000-0000-0000020A0000}"/>
    <cellStyle name="Total 31" xfId="1210" xr:uid="{00000000-0005-0000-0000-0000030A0000}"/>
    <cellStyle name="Total 32" xfId="1056" xr:uid="{00000000-0005-0000-0000-0000040A0000}"/>
    <cellStyle name="Total 33" xfId="1369" xr:uid="{00000000-0005-0000-0000-0000050A0000}"/>
    <cellStyle name="Total 34" xfId="1227" xr:uid="{00000000-0005-0000-0000-0000060A0000}"/>
    <cellStyle name="Total 35" xfId="1229" xr:uid="{00000000-0005-0000-0000-0000070A0000}"/>
    <cellStyle name="Total 36" xfId="1657" xr:uid="{00000000-0005-0000-0000-0000080A0000}"/>
    <cellStyle name="Total 37" xfId="1854" xr:uid="{00000000-0005-0000-0000-0000090A0000}"/>
    <cellStyle name="Total 38" xfId="2030" xr:uid="{00000000-0005-0000-0000-00000A0A0000}"/>
    <cellStyle name="Total 39" xfId="1857" xr:uid="{00000000-0005-0000-0000-00000B0A0000}"/>
    <cellStyle name="Total 4" xfId="62" xr:uid="{00000000-0005-0000-0000-00000C0A0000}"/>
    <cellStyle name="Total 4 10" xfId="887" xr:uid="{00000000-0005-0000-0000-00000D0A0000}"/>
    <cellStyle name="Total 4 11" xfId="971" xr:uid="{00000000-0005-0000-0000-00000E0A0000}"/>
    <cellStyle name="Total 4 12" xfId="1049" xr:uid="{00000000-0005-0000-0000-00000F0A0000}"/>
    <cellStyle name="Total 4 13" xfId="1130" xr:uid="{00000000-0005-0000-0000-0000100A0000}"/>
    <cellStyle name="Total 4 14" xfId="1204" xr:uid="{00000000-0005-0000-0000-0000110A0000}"/>
    <cellStyle name="Total 4 15" xfId="1282" xr:uid="{00000000-0005-0000-0000-0000120A0000}"/>
    <cellStyle name="Total 4 16" xfId="1363" xr:uid="{00000000-0005-0000-0000-0000130A0000}"/>
    <cellStyle name="Total 4 17" xfId="1441" xr:uid="{00000000-0005-0000-0000-0000140A0000}"/>
    <cellStyle name="Total 4 18" xfId="1522" xr:uid="{00000000-0005-0000-0000-0000150A0000}"/>
    <cellStyle name="Total 4 19" xfId="1599" xr:uid="{00000000-0005-0000-0000-0000160A0000}"/>
    <cellStyle name="Total 4 2" xfId="192" xr:uid="{00000000-0005-0000-0000-0000170A0000}"/>
    <cellStyle name="Total 4 20" xfId="1673" xr:uid="{00000000-0005-0000-0000-0000180A0000}"/>
    <cellStyle name="Total 4 21" xfId="1746" xr:uid="{00000000-0005-0000-0000-0000190A0000}"/>
    <cellStyle name="Total 4 22" xfId="1870" xr:uid="{00000000-0005-0000-0000-00001A0A0000}"/>
    <cellStyle name="Total 4 23" xfId="2031" xr:uid="{00000000-0005-0000-0000-00001B0A0000}"/>
    <cellStyle name="Total 4 24" xfId="1961" xr:uid="{00000000-0005-0000-0000-00001C0A0000}"/>
    <cellStyle name="Total 4 25" xfId="1858" xr:uid="{00000000-0005-0000-0000-00001D0A0000}"/>
    <cellStyle name="Total 4 26" xfId="2163" xr:uid="{00000000-0005-0000-0000-00001E0A0000}"/>
    <cellStyle name="Total 4 27" xfId="2324" xr:uid="{00000000-0005-0000-0000-00001F0A0000}"/>
    <cellStyle name="Total 4 28" xfId="2419" xr:uid="{00000000-0005-0000-0000-0000200A0000}"/>
    <cellStyle name="Total 4 29" xfId="2499" xr:uid="{00000000-0005-0000-0000-0000210A0000}"/>
    <cellStyle name="Total 4 3" xfId="355" xr:uid="{00000000-0005-0000-0000-0000220A0000}"/>
    <cellStyle name="Total 4 30" xfId="2579" xr:uid="{00000000-0005-0000-0000-0000230A0000}"/>
    <cellStyle name="Total 4 31" xfId="2703" xr:uid="{00000000-0005-0000-0000-0000240A0000}"/>
    <cellStyle name="Total 4 32" xfId="2708" xr:uid="{00000000-0005-0000-0000-0000250A0000}"/>
    <cellStyle name="Total 4 4" xfId="336" xr:uid="{00000000-0005-0000-0000-0000260A0000}"/>
    <cellStyle name="Total 4 5" xfId="491" xr:uid="{00000000-0005-0000-0000-0000270A0000}"/>
    <cellStyle name="Total 4 6" xfId="576" xr:uid="{00000000-0005-0000-0000-0000280A0000}"/>
    <cellStyle name="Total 4 7" xfId="647" xr:uid="{00000000-0005-0000-0000-0000290A0000}"/>
    <cellStyle name="Total 4 8" xfId="728" xr:uid="{00000000-0005-0000-0000-00002A0A0000}"/>
    <cellStyle name="Total 4 9" xfId="808" xr:uid="{00000000-0005-0000-0000-00002B0A0000}"/>
    <cellStyle name="Total 40" xfId="1837" xr:uid="{00000000-0005-0000-0000-00002C0A0000}"/>
    <cellStyle name="Total 41" xfId="2000" xr:uid="{00000000-0005-0000-0000-00002D0A0000}"/>
    <cellStyle name="Total 42" xfId="2139" xr:uid="{00000000-0005-0000-0000-00002E0A0000}"/>
    <cellStyle name="Total 43" xfId="2314" xr:uid="{00000000-0005-0000-0000-00002F0A0000}"/>
    <cellStyle name="Total 44" xfId="2366" xr:uid="{00000000-0005-0000-0000-0000300A0000}"/>
    <cellStyle name="Total 45" xfId="2326" xr:uid="{00000000-0005-0000-0000-0000310A0000}"/>
    <cellStyle name="Total 46" xfId="2340" xr:uid="{00000000-0005-0000-0000-0000320A0000}"/>
    <cellStyle name="Total 47" xfId="2425" xr:uid="{00000000-0005-0000-0000-0000330A0000}"/>
    <cellStyle name="Total 48" xfId="2663" xr:uid="{00000000-0005-0000-0000-0000340A0000}"/>
    <cellStyle name="Total 49" xfId="2292" xr:uid="{00000000-0005-0000-0000-0000350A0000}"/>
    <cellStyle name="Total 5" xfId="85" xr:uid="{00000000-0005-0000-0000-0000360A0000}"/>
    <cellStyle name="Total 5 10" xfId="910" xr:uid="{00000000-0005-0000-0000-0000370A0000}"/>
    <cellStyle name="Total 5 11" xfId="994" xr:uid="{00000000-0005-0000-0000-0000380A0000}"/>
    <cellStyle name="Total 5 12" xfId="1072" xr:uid="{00000000-0005-0000-0000-0000390A0000}"/>
    <cellStyle name="Total 5 13" xfId="1151" xr:uid="{00000000-0005-0000-0000-00003A0A0000}"/>
    <cellStyle name="Total 5 14" xfId="1226" xr:uid="{00000000-0005-0000-0000-00003B0A0000}"/>
    <cellStyle name="Total 5 15" xfId="1305" xr:uid="{00000000-0005-0000-0000-00003C0A0000}"/>
    <cellStyle name="Total 5 16" xfId="1386" xr:uid="{00000000-0005-0000-0000-00003D0A0000}"/>
    <cellStyle name="Total 5 17" xfId="1464" xr:uid="{00000000-0005-0000-0000-00003E0A0000}"/>
    <cellStyle name="Total 5 18" xfId="1543" xr:uid="{00000000-0005-0000-0000-00003F0A0000}"/>
    <cellStyle name="Total 5 19" xfId="1621" xr:uid="{00000000-0005-0000-0000-0000400A0000}"/>
    <cellStyle name="Total 5 2" xfId="215" xr:uid="{00000000-0005-0000-0000-0000410A0000}"/>
    <cellStyle name="Total 5 20" xfId="1694" xr:uid="{00000000-0005-0000-0000-0000420A0000}"/>
    <cellStyle name="Total 5 21" xfId="1767" xr:uid="{00000000-0005-0000-0000-0000430A0000}"/>
    <cellStyle name="Total 5 22" xfId="1893" xr:uid="{00000000-0005-0000-0000-0000440A0000}"/>
    <cellStyle name="Total 5 23" xfId="2042" xr:uid="{00000000-0005-0000-0000-0000450A0000}"/>
    <cellStyle name="Total 5 24" xfId="2091" xr:uid="{00000000-0005-0000-0000-0000460A0000}"/>
    <cellStyle name="Total 5 25" xfId="2011" xr:uid="{00000000-0005-0000-0000-0000470A0000}"/>
    <cellStyle name="Total 5 26" xfId="2151" xr:uid="{00000000-0005-0000-0000-0000480A0000}"/>
    <cellStyle name="Total 5 27" xfId="2244" xr:uid="{00000000-0005-0000-0000-0000490A0000}"/>
    <cellStyle name="Total 5 28" xfId="2441" xr:uid="{00000000-0005-0000-0000-00004A0A0000}"/>
    <cellStyle name="Total 5 29" xfId="2521" xr:uid="{00000000-0005-0000-0000-00004B0A0000}"/>
    <cellStyle name="Total 5 3" xfId="174" xr:uid="{00000000-0005-0000-0000-00004C0A0000}"/>
    <cellStyle name="Total 5 30" xfId="2602" xr:uid="{00000000-0005-0000-0000-00004D0A0000}"/>
    <cellStyle name="Total 5 31" xfId="2522" xr:uid="{00000000-0005-0000-0000-00004E0A0000}"/>
    <cellStyle name="Total 5 32" xfId="2729" xr:uid="{00000000-0005-0000-0000-00004F0A0000}"/>
    <cellStyle name="Total 5 4" xfId="160" xr:uid="{00000000-0005-0000-0000-0000500A0000}"/>
    <cellStyle name="Total 5 5" xfId="424" xr:uid="{00000000-0005-0000-0000-0000510A0000}"/>
    <cellStyle name="Total 5 6" xfId="500" xr:uid="{00000000-0005-0000-0000-0000520A0000}"/>
    <cellStyle name="Total 5 7" xfId="670" xr:uid="{00000000-0005-0000-0000-0000530A0000}"/>
    <cellStyle name="Total 5 8" xfId="750" xr:uid="{00000000-0005-0000-0000-0000540A0000}"/>
    <cellStyle name="Total 5 9" xfId="830" xr:uid="{00000000-0005-0000-0000-0000550A0000}"/>
    <cellStyle name="Total 50" xfId="2639" xr:uid="{00000000-0005-0000-0000-0000560A0000}"/>
    <cellStyle name="Total 6" xfId="80" xr:uid="{00000000-0005-0000-0000-0000570A0000}"/>
    <cellStyle name="Total 6 10" xfId="905" xr:uid="{00000000-0005-0000-0000-0000580A0000}"/>
    <cellStyle name="Total 6 11" xfId="989" xr:uid="{00000000-0005-0000-0000-0000590A0000}"/>
    <cellStyle name="Total 6 12" xfId="1067" xr:uid="{00000000-0005-0000-0000-00005A0A0000}"/>
    <cellStyle name="Total 6 13" xfId="1146" xr:uid="{00000000-0005-0000-0000-00005B0A0000}"/>
    <cellStyle name="Total 6 14" xfId="1221" xr:uid="{00000000-0005-0000-0000-00005C0A0000}"/>
    <cellStyle name="Total 6 15" xfId="1300" xr:uid="{00000000-0005-0000-0000-00005D0A0000}"/>
    <cellStyle name="Total 6 16" xfId="1381" xr:uid="{00000000-0005-0000-0000-00005E0A0000}"/>
    <cellStyle name="Total 6 17" xfId="1459" xr:uid="{00000000-0005-0000-0000-00005F0A0000}"/>
    <cellStyle name="Total 6 18" xfId="1538" xr:uid="{00000000-0005-0000-0000-0000600A0000}"/>
    <cellStyle name="Total 6 19" xfId="1616" xr:uid="{00000000-0005-0000-0000-0000610A0000}"/>
    <cellStyle name="Total 6 2" xfId="210" xr:uid="{00000000-0005-0000-0000-0000620A0000}"/>
    <cellStyle name="Total 6 20" xfId="1689" xr:uid="{00000000-0005-0000-0000-0000630A0000}"/>
    <cellStyle name="Total 6 21" xfId="1762" xr:uid="{00000000-0005-0000-0000-0000640A0000}"/>
    <cellStyle name="Total 6 22" xfId="1888" xr:uid="{00000000-0005-0000-0000-0000650A0000}"/>
    <cellStyle name="Total 6 23" xfId="1831" xr:uid="{00000000-0005-0000-0000-0000660A0000}"/>
    <cellStyle name="Total 6 24" xfId="2086" xr:uid="{00000000-0005-0000-0000-0000670A0000}"/>
    <cellStyle name="Total 6 25" xfId="1824" xr:uid="{00000000-0005-0000-0000-0000680A0000}"/>
    <cellStyle name="Total 6 26" xfId="2257" xr:uid="{00000000-0005-0000-0000-0000690A0000}"/>
    <cellStyle name="Total 6 27" xfId="2279" xr:uid="{00000000-0005-0000-0000-00006A0A0000}"/>
    <cellStyle name="Total 6 28" xfId="2436" xr:uid="{00000000-0005-0000-0000-00006B0A0000}"/>
    <cellStyle name="Total 6 29" xfId="2516" xr:uid="{00000000-0005-0000-0000-00006C0A0000}"/>
    <cellStyle name="Total 6 3" xfId="163" xr:uid="{00000000-0005-0000-0000-00006D0A0000}"/>
    <cellStyle name="Total 6 30" xfId="2597" xr:uid="{00000000-0005-0000-0000-00006E0A0000}"/>
    <cellStyle name="Total 6 31" xfId="2685" xr:uid="{00000000-0005-0000-0000-00006F0A0000}"/>
    <cellStyle name="Total 6 32" xfId="2724" xr:uid="{00000000-0005-0000-0000-0000700A0000}"/>
    <cellStyle name="Total 6 4" xfId="368" xr:uid="{00000000-0005-0000-0000-0000710A0000}"/>
    <cellStyle name="Total 6 5" xfId="446" xr:uid="{00000000-0005-0000-0000-0000720A0000}"/>
    <cellStyle name="Total 6 6" xfId="570" xr:uid="{00000000-0005-0000-0000-0000730A0000}"/>
    <cellStyle name="Total 6 7" xfId="665" xr:uid="{00000000-0005-0000-0000-0000740A0000}"/>
    <cellStyle name="Total 6 8" xfId="745" xr:uid="{00000000-0005-0000-0000-0000750A0000}"/>
    <cellStyle name="Total 6 9" xfId="825" xr:uid="{00000000-0005-0000-0000-0000760A0000}"/>
    <cellStyle name="Total 7" xfId="90" xr:uid="{00000000-0005-0000-0000-0000770A0000}"/>
    <cellStyle name="Total 7 10" xfId="915" xr:uid="{00000000-0005-0000-0000-0000780A0000}"/>
    <cellStyle name="Total 7 11" xfId="999" xr:uid="{00000000-0005-0000-0000-0000790A0000}"/>
    <cellStyle name="Total 7 12" xfId="1077" xr:uid="{00000000-0005-0000-0000-00007A0A0000}"/>
    <cellStyle name="Total 7 13" xfId="1156" xr:uid="{00000000-0005-0000-0000-00007B0A0000}"/>
    <cellStyle name="Total 7 14" xfId="1231" xr:uid="{00000000-0005-0000-0000-00007C0A0000}"/>
    <cellStyle name="Total 7 15" xfId="1309" xr:uid="{00000000-0005-0000-0000-00007D0A0000}"/>
    <cellStyle name="Total 7 16" xfId="1390" xr:uid="{00000000-0005-0000-0000-00007E0A0000}"/>
    <cellStyle name="Total 7 17" xfId="1468" xr:uid="{00000000-0005-0000-0000-00007F0A0000}"/>
    <cellStyle name="Total 7 18" xfId="1547" xr:uid="{00000000-0005-0000-0000-0000800A0000}"/>
    <cellStyle name="Total 7 19" xfId="1625" xr:uid="{00000000-0005-0000-0000-0000810A0000}"/>
    <cellStyle name="Total 7 2" xfId="220" xr:uid="{00000000-0005-0000-0000-0000820A0000}"/>
    <cellStyle name="Total 7 20" xfId="1697" xr:uid="{00000000-0005-0000-0000-0000830A0000}"/>
    <cellStyle name="Total 7 21" xfId="1770" xr:uid="{00000000-0005-0000-0000-0000840A0000}"/>
    <cellStyle name="Total 7 22" xfId="1898" xr:uid="{00000000-0005-0000-0000-0000850A0000}"/>
    <cellStyle name="Total 7 23" xfId="2029" xr:uid="{00000000-0005-0000-0000-0000860A0000}"/>
    <cellStyle name="Total 7 24" xfId="2096" xr:uid="{00000000-0005-0000-0000-0000870A0000}"/>
    <cellStyle name="Total 7 25" xfId="2173" xr:uid="{00000000-0005-0000-0000-0000880A0000}"/>
    <cellStyle name="Total 7 26" xfId="2056" xr:uid="{00000000-0005-0000-0000-0000890A0000}"/>
    <cellStyle name="Total 7 27" xfId="2321" xr:uid="{00000000-0005-0000-0000-00008A0A0000}"/>
    <cellStyle name="Total 7 28" xfId="2446" xr:uid="{00000000-0005-0000-0000-00008B0A0000}"/>
    <cellStyle name="Total 7 29" xfId="2526" xr:uid="{00000000-0005-0000-0000-00008C0A0000}"/>
    <cellStyle name="Total 7 3" xfId="307" xr:uid="{00000000-0005-0000-0000-00008D0A0000}"/>
    <cellStyle name="Total 7 30" xfId="2607" xr:uid="{00000000-0005-0000-0000-00008E0A0000}"/>
    <cellStyle name="Total 7 31" xfId="2679" xr:uid="{00000000-0005-0000-0000-00008F0A0000}"/>
    <cellStyle name="Total 7 32" xfId="2732" xr:uid="{00000000-0005-0000-0000-0000900A0000}"/>
    <cellStyle name="Total 7 4" xfId="384" xr:uid="{00000000-0005-0000-0000-0000910A0000}"/>
    <cellStyle name="Total 7 5" xfId="326" xr:uid="{00000000-0005-0000-0000-0000920A0000}"/>
    <cellStyle name="Total 7 6" xfId="595" xr:uid="{00000000-0005-0000-0000-0000930A0000}"/>
    <cellStyle name="Total 7 7" xfId="675" xr:uid="{00000000-0005-0000-0000-0000940A0000}"/>
    <cellStyle name="Total 7 8" xfId="754" xr:uid="{00000000-0005-0000-0000-0000950A0000}"/>
    <cellStyle name="Total 7 9" xfId="835" xr:uid="{00000000-0005-0000-0000-0000960A0000}"/>
    <cellStyle name="Total 8" xfId="107" xr:uid="{00000000-0005-0000-0000-0000970A0000}"/>
    <cellStyle name="Total 8 10" xfId="932" xr:uid="{00000000-0005-0000-0000-0000980A0000}"/>
    <cellStyle name="Total 8 11" xfId="1016" xr:uid="{00000000-0005-0000-0000-0000990A0000}"/>
    <cellStyle name="Total 8 12" xfId="1094" xr:uid="{00000000-0005-0000-0000-00009A0A0000}"/>
    <cellStyle name="Total 8 13" xfId="1173" xr:uid="{00000000-0005-0000-0000-00009B0A0000}"/>
    <cellStyle name="Total 8 14" xfId="1248" xr:uid="{00000000-0005-0000-0000-00009C0A0000}"/>
    <cellStyle name="Total 8 15" xfId="1326" xr:uid="{00000000-0005-0000-0000-00009D0A0000}"/>
    <cellStyle name="Total 8 16" xfId="1407" xr:uid="{00000000-0005-0000-0000-00009E0A0000}"/>
    <cellStyle name="Total 8 17" xfId="1485" xr:uid="{00000000-0005-0000-0000-00009F0A0000}"/>
    <cellStyle name="Total 8 18" xfId="1564" xr:uid="{00000000-0005-0000-0000-0000A00A0000}"/>
    <cellStyle name="Total 8 19" xfId="1642" xr:uid="{00000000-0005-0000-0000-0000A10A0000}"/>
    <cellStyle name="Total 8 2" xfId="237" xr:uid="{00000000-0005-0000-0000-0000A20A0000}"/>
    <cellStyle name="Total 8 20" xfId="1714" xr:uid="{00000000-0005-0000-0000-0000A30A0000}"/>
    <cellStyle name="Total 8 21" xfId="1787" xr:uid="{00000000-0005-0000-0000-0000A40A0000}"/>
    <cellStyle name="Total 8 22" xfId="1915" xr:uid="{00000000-0005-0000-0000-0000A50A0000}"/>
    <cellStyle name="Total 8 23" xfId="1967" xr:uid="{00000000-0005-0000-0000-0000A60A0000}"/>
    <cellStyle name="Total 8 24" xfId="2113" xr:uid="{00000000-0005-0000-0000-0000A70A0000}"/>
    <cellStyle name="Total 8 25" xfId="2200" xr:uid="{00000000-0005-0000-0000-0000A80A0000}"/>
    <cellStyle name="Total 8 26" xfId="2220" xr:uid="{00000000-0005-0000-0000-0000A90A0000}"/>
    <cellStyle name="Total 8 27" xfId="2383" xr:uid="{00000000-0005-0000-0000-0000AA0A0000}"/>
    <cellStyle name="Total 8 28" xfId="2463" xr:uid="{00000000-0005-0000-0000-0000AB0A0000}"/>
    <cellStyle name="Total 8 29" xfId="2543" xr:uid="{00000000-0005-0000-0000-0000AC0A0000}"/>
    <cellStyle name="Total 8 3" xfId="346" xr:uid="{00000000-0005-0000-0000-0000AD0A0000}"/>
    <cellStyle name="Total 8 30" xfId="2624" xr:uid="{00000000-0005-0000-0000-0000AE0A0000}"/>
    <cellStyle name="Total 8 31" xfId="2505" xr:uid="{00000000-0005-0000-0000-0000AF0A0000}"/>
    <cellStyle name="Total 8 32" xfId="2749" xr:uid="{00000000-0005-0000-0000-0000B00A0000}"/>
    <cellStyle name="Total 8 4" xfId="422" xr:uid="{00000000-0005-0000-0000-0000B10A0000}"/>
    <cellStyle name="Total 8 5" xfId="440" xr:uid="{00000000-0005-0000-0000-0000B20A0000}"/>
    <cellStyle name="Total 8 6" xfId="612" xr:uid="{00000000-0005-0000-0000-0000B30A0000}"/>
    <cellStyle name="Total 8 7" xfId="692" xr:uid="{00000000-0005-0000-0000-0000B40A0000}"/>
    <cellStyle name="Total 8 8" xfId="771" xr:uid="{00000000-0005-0000-0000-0000B50A0000}"/>
    <cellStyle name="Total 8 9" xfId="852" xr:uid="{00000000-0005-0000-0000-0000B60A0000}"/>
    <cellStyle name="Total 9" xfId="103" xr:uid="{00000000-0005-0000-0000-0000B70A0000}"/>
    <cellStyle name="Total 9 10" xfId="928" xr:uid="{00000000-0005-0000-0000-0000B80A0000}"/>
    <cellStyle name="Total 9 11" xfId="1012" xr:uid="{00000000-0005-0000-0000-0000B90A0000}"/>
    <cellStyle name="Total 9 12" xfId="1090" xr:uid="{00000000-0005-0000-0000-0000BA0A0000}"/>
    <cellStyle name="Total 9 13" xfId="1169" xr:uid="{00000000-0005-0000-0000-0000BB0A0000}"/>
    <cellStyle name="Total 9 14" xfId="1244" xr:uid="{00000000-0005-0000-0000-0000BC0A0000}"/>
    <cellStyle name="Total 9 15" xfId="1322" xr:uid="{00000000-0005-0000-0000-0000BD0A0000}"/>
    <cellStyle name="Total 9 16" xfId="1403" xr:uid="{00000000-0005-0000-0000-0000BE0A0000}"/>
    <cellStyle name="Total 9 17" xfId="1481" xr:uid="{00000000-0005-0000-0000-0000BF0A0000}"/>
    <cellStyle name="Total 9 18" xfId="1560" xr:uid="{00000000-0005-0000-0000-0000C00A0000}"/>
    <cellStyle name="Total 9 19" xfId="1638" xr:uid="{00000000-0005-0000-0000-0000C10A0000}"/>
    <cellStyle name="Total 9 2" xfId="233" xr:uid="{00000000-0005-0000-0000-0000C20A0000}"/>
    <cellStyle name="Total 9 20" xfId="1710" xr:uid="{00000000-0005-0000-0000-0000C30A0000}"/>
    <cellStyle name="Total 9 21" xfId="1783" xr:uid="{00000000-0005-0000-0000-0000C40A0000}"/>
    <cellStyle name="Total 9 22" xfId="1911" xr:uid="{00000000-0005-0000-0000-0000C50A0000}"/>
    <cellStyle name="Total 9 23" xfId="1979" xr:uid="{00000000-0005-0000-0000-0000C60A0000}"/>
    <cellStyle name="Total 9 24" xfId="2109" xr:uid="{00000000-0005-0000-0000-0000C70A0000}"/>
    <cellStyle name="Total 9 25" xfId="2128" xr:uid="{00000000-0005-0000-0000-0000C80A0000}"/>
    <cellStyle name="Total 9 26" xfId="2215" xr:uid="{00000000-0005-0000-0000-0000C90A0000}"/>
    <cellStyle name="Total 9 27" xfId="2338" xr:uid="{00000000-0005-0000-0000-0000CA0A0000}"/>
    <cellStyle name="Total 9 28" xfId="2459" xr:uid="{00000000-0005-0000-0000-0000CB0A0000}"/>
    <cellStyle name="Total 9 29" xfId="2539" xr:uid="{00000000-0005-0000-0000-0000CC0A0000}"/>
    <cellStyle name="Total 9 3" xfId="284" xr:uid="{00000000-0005-0000-0000-0000CD0A0000}"/>
    <cellStyle name="Total 9 30" xfId="2620" xr:uid="{00000000-0005-0000-0000-0000CE0A0000}"/>
    <cellStyle name="Total 9 31" xfId="2680" xr:uid="{00000000-0005-0000-0000-0000CF0A0000}"/>
    <cellStyle name="Total 9 32" xfId="2745" xr:uid="{00000000-0005-0000-0000-0000D00A0000}"/>
    <cellStyle name="Total 9 4" xfId="394" xr:uid="{00000000-0005-0000-0000-0000D10A0000}"/>
    <cellStyle name="Total 9 5" xfId="447" xr:uid="{00000000-0005-0000-0000-0000D20A0000}"/>
    <cellStyle name="Total 9 6" xfId="608" xr:uid="{00000000-0005-0000-0000-0000D30A0000}"/>
    <cellStyle name="Total 9 7" xfId="688" xr:uid="{00000000-0005-0000-0000-0000D40A0000}"/>
    <cellStyle name="Total 9 8" xfId="767" xr:uid="{00000000-0005-0000-0000-0000D50A0000}"/>
    <cellStyle name="Total 9 9" xfId="848" xr:uid="{00000000-0005-0000-0000-0000D60A0000}"/>
    <cellStyle name="Warning Text 2" xfId="47" xr:uid="{00000000-0005-0000-0000-0000D70A0000}"/>
  </cellStyles>
  <dxfs count="118">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C000"/>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theme="3" tint="0.89996032593768116"/>
        </patternFill>
      </fill>
    </dxf>
    <dxf>
      <fill>
        <patternFill patternType="none">
          <bgColor auto="1"/>
        </patternFill>
      </fill>
    </dxf>
    <dxf>
      <font>
        <b/>
        <i val="0"/>
        <color rgb="FFFF0000"/>
      </font>
    </dxf>
    <dxf>
      <fill>
        <patternFill>
          <bgColor rgb="FFFFFF00"/>
        </patternFill>
      </fill>
    </dxf>
    <dxf>
      <fill>
        <patternFill>
          <bgColor rgb="FFFFC000"/>
        </patternFill>
      </fill>
    </dxf>
    <dxf>
      <fill>
        <patternFill>
          <bgColor rgb="FFFF7C8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FF00"/>
        </patternFill>
      </fill>
    </dxf>
    <dxf>
      <font>
        <b/>
        <i val="0"/>
        <color rgb="FFFF0000"/>
      </font>
    </dxf>
    <dxf>
      <fill>
        <patternFill>
          <bgColor rgb="FFFF7C80"/>
        </patternFill>
      </fill>
    </dxf>
    <dxf>
      <fill>
        <patternFill patternType="none">
          <bgColor auto="1"/>
        </patternFill>
      </fill>
    </dxf>
    <dxf>
      <font>
        <b val="0"/>
        <i val="0"/>
      </font>
      <fill>
        <patternFill>
          <bgColor rgb="FFFFFF00"/>
        </patternFill>
      </fill>
    </dxf>
    <dxf>
      <fill>
        <patternFill patternType="none">
          <bgColor auto="1"/>
        </patternFill>
      </fill>
    </dxf>
    <dxf>
      <font>
        <b/>
        <i val="0"/>
        <color rgb="FFFF0000"/>
      </font>
    </dxf>
    <dxf>
      <fill>
        <patternFill>
          <bgColor rgb="FFFF7C80"/>
        </patternFill>
      </fill>
    </dxf>
    <dxf>
      <fill>
        <patternFill>
          <bgColor rgb="FFFFC000"/>
        </patternFill>
      </fill>
    </dxf>
    <dxf>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7C80"/>
        </patternFill>
      </fill>
    </dxf>
    <dxf>
      <font>
        <b/>
        <i val="0"/>
        <color rgb="FFFF0000"/>
      </font>
    </dxf>
    <dxf>
      <fill>
        <patternFill>
          <bgColor rgb="FFFFFF00"/>
        </patternFill>
      </fill>
    </dxf>
    <dxf>
      <fill>
        <patternFill patternType="none">
          <bgColor auto="1"/>
        </patternFill>
      </fill>
    </dxf>
    <dxf>
      <fill>
        <patternFill>
          <bgColor rgb="FFFFC000"/>
        </patternFill>
      </fill>
    </dxf>
    <dxf>
      <fill>
        <patternFill>
          <bgColor rgb="FFFF7C80"/>
        </patternFill>
      </fill>
    </dxf>
    <dxf>
      <font>
        <b val="0"/>
        <i val="0"/>
      </font>
      <fill>
        <patternFill>
          <bgColor rgb="FFFFFF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ont>
        <b/>
        <i val="0"/>
        <color rgb="FFFF0000"/>
      </font>
    </dxf>
    <dxf>
      <fill>
        <patternFill>
          <bgColor rgb="FFFFFF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val="0"/>
        <i val="0"/>
      </font>
      <fill>
        <patternFill>
          <bgColor theme="3" tint="0.89996032593768116"/>
        </patternFill>
      </fill>
    </dxf>
    <dxf>
      <fill>
        <patternFill>
          <bgColor rgb="FFFFFF00"/>
        </patternFill>
      </fill>
    </dxf>
    <dxf>
      <fill>
        <patternFill>
          <bgColor rgb="FFFFC000"/>
        </patternFill>
      </fill>
    </dxf>
    <dxf>
      <font>
        <b/>
        <i val="0"/>
        <color rgb="FFFF0000"/>
      </font>
    </dxf>
    <dxf>
      <fill>
        <patternFill>
          <bgColor rgb="FFFF7C8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patternType="none">
          <bgColor auto="1"/>
        </patternFill>
      </fill>
    </dxf>
    <dxf>
      <fill>
        <patternFill>
          <bgColor rgb="FFFFC000"/>
        </patternFill>
      </fill>
    </dxf>
    <dxf>
      <font>
        <b val="0"/>
        <i val="0"/>
      </font>
      <fill>
        <patternFill>
          <bgColor theme="3" tint="0.89996032593768116"/>
        </patternFill>
      </fill>
    </dxf>
    <dxf>
      <fill>
        <patternFill>
          <bgColor rgb="FFFFC000"/>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ont>
        <b val="0"/>
        <i val="0"/>
      </font>
      <fill>
        <patternFill>
          <bgColor theme="3" tint="0.89996032593768116"/>
        </patternFill>
      </fill>
    </dxf>
    <dxf>
      <fill>
        <patternFill>
          <bgColor rgb="FFFFC000"/>
        </patternFill>
      </fill>
    </dxf>
    <dxf>
      <fill>
        <patternFill>
          <bgColor rgb="FFFFFF00"/>
        </patternFill>
      </fill>
    </dxf>
    <dxf>
      <font>
        <b/>
        <i val="0"/>
        <color rgb="FFFF0000"/>
      </font>
    </dxf>
    <dxf>
      <fill>
        <patternFill>
          <bgColor rgb="FFFF7C80"/>
        </patternFill>
      </fill>
    </dxf>
    <dxf>
      <fill>
        <patternFill patternType="none">
          <bgColor auto="1"/>
        </patternFill>
      </fill>
    </dxf>
    <dxf>
      <fill>
        <patternFill>
          <bgColor rgb="FFFFFF00"/>
        </patternFill>
      </fill>
    </dxf>
    <dxf>
      <fill>
        <patternFill>
          <bgColor rgb="FFFFC000"/>
        </patternFill>
      </fill>
    </dxf>
    <dxf>
      <fill>
        <patternFill>
          <bgColor rgb="FFFF7C80"/>
        </patternFill>
      </fill>
    </dxf>
    <dxf>
      <font>
        <b/>
        <i val="0"/>
        <color rgb="FFFF0000"/>
      </font>
    </dxf>
    <dxf>
      <fill>
        <patternFill patternType="none">
          <bgColor auto="1"/>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FF00"/>
        </patternFill>
      </fill>
    </dxf>
    <dxf>
      <fill>
        <patternFill>
          <bgColor rgb="FFFFC000"/>
        </patternFill>
      </fill>
    </dxf>
    <dxf>
      <font>
        <b val="0"/>
        <i val="0"/>
      </font>
      <fill>
        <patternFill>
          <bgColor theme="3" tint="0.89996032593768116"/>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ont>
        <b/>
        <i val="0"/>
        <color rgb="FFFF0000"/>
      </font>
    </dxf>
    <dxf>
      <fill>
        <patternFill patternType="none">
          <bgColor auto="1"/>
        </patternFill>
      </fill>
    </dxf>
    <dxf>
      <fill>
        <patternFill>
          <bgColor rgb="FFFF7C80"/>
        </patternFill>
      </fill>
    </dxf>
    <dxf>
      <font>
        <b val="0"/>
        <i val="0"/>
      </font>
      <fill>
        <patternFill>
          <bgColor rgb="FFFFFF00"/>
        </patternFill>
      </fill>
    </dxf>
    <dxf>
      <fill>
        <patternFill patternType="none">
          <bgColor auto="1"/>
        </patternFill>
      </fill>
    </dxf>
    <dxf>
      <font>
        <b val="0"/>
        <i val="0"/>
        <color rgb="FFFF0000"/>
      </font>
      <fill>
        <patternFill patternType="none">
          <fgColor auto="1"/>
          <bgColor auto="1"/>
        </patternFill>
      </fill>
      <border>
        <left style="thin">
          <color auto="1"/>
        </left>
        <right style="thin">
          <color auto="1"/>
        </right>
        <top style="thin">
          <color auto="1"/>
        </top>
        <bottom style="thin">
          <color auto="1"/>
        </bottom>
      </border>
    </dxf>
    <dxf>
      <fill>
        <patternFill>
          <bgColor rgb="FFFFC000"/>
        </patternFill>
      </fill>
    </dxf>
    <dxf>
      <fill>
        <patternFill>
          <bgColor rgb="FFFF7C80"/>
        </patternFill>
      </fill>
    </dxf>
    <dxf>
      <font>
        <b/>
        <i val="0"/>
        <color rgb="FFFF0000"/>
      </font>
    </dxf>
    <dxf>
      <fill>
        <patternFill patternType="none">
          <bgColor auto="1"/>
        </patternFill>
      </fill>
    </dxf>
    <dxf>
      <fill>
        <patternFill>
          <bgColor rgb="FFFFFF00"/>
        </patternFill>
      </fill>
    </dxf>
    <dxf>
      <font>
        <b val="0"/>
        <i val="0"/>
      </font>
      <fill>
        <patternFill>
          <bgColor theme="3" tint="0.89996032593768116"/>
        </patternFill>
      </fill>
    </dxf>
    <dxf>
      <font>
        <b val="0"/>
        <i val="0"/>
      </font>
      <fill>
        <patternFill>
          <bgColor theme="3" tint="0.89996032593768116"/>
        </patternFill>
      </fill>
    </dxf>
    <dxf>
      <font>
        <b val="0"/>
        <i val="0"/>
      </font>
      <fill>
        <patternFill>
          <bgColor rgb="FFFFFF00"/>
        </patternFill>
      </fill>
    </dxf>
    <dxf>
      <fill>
        <patternFill>
          <bgColor rgb="FFFFC000"/>
        </patternFill>
      </fill>
    </dxf>
    <dxf>
      <fill>
        <patternFill>
          <bgColor rgb="FFFFFF00"/>
        </patternFill>
      </fill>
    </dxf>
    <dxf>
      <font>
        <b/>
        <i val="0"/>
        <color rgb="FFFF0000"/>
      </font>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winnettboc-my.sharepoint.com/Users/larodriguez/Documents/Public%20Safety/Police/T-0639%20SACRC%20(Real%20time%20crime%20center)/Exhibit%20A%20%20Functional%20Requirements%202019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tion Overview"/>
      <sheetName val="Instructions"/>
      <sheetName val="General"/>
      <sheetName val="Terminology"/>
      <sheetName val="Comments"/>
      <sheetName val="Sheet1"/>
      <sheetName val="Gunshot"/>
      <sheetName val="Camera"/>
      <sheetName val="Support Data"/>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8DDF-6378-4FCE-99F7-F6D74AF103E4}">
  <sheetPr codeName="Sheet1">
    <pageSetUpPr fitToPage="1"/>
  </sheetPr>
  <dimension ref="A1:U30"/>
  <sheetViews>
    <sheetView zoomScaleNormal="100" workbookViewId="0"/>
  </sheetViews>
  <sheetFormatPr defaultRowHeight="15" x14ac:dyDescent="0.25"/>
  <sheetData>
    <row r="1" spans="1:21" ht="15.75" thickTop="1" x14ac:dyDescent="0.25">
      <c r="A1" s="28"/>
      <c r="B1" s="24"/>
      <c r="C1" s="24"/>
      <c r="D1" s="24"/>
      <c r="E1" s="24"/>
      <c r="F1" s="24"/>
      <c r="G1" s="24"/>
      <c r="H1" s="24"/>
      <c r="I1" s="24"/>
      <c r="J1" s="24"/>
      <c r="K1" s="24"/>
      <c r="L1" s="24"/>
      <c r="M1" s="24"/>
      <c r="N1" s="24"/>
      <c r="O1" s="24"/>
      <c r="P1" s="24"/>
      <c r="Q1" s="24"/>
      <c r="R1" s="24"/>
      <c r="S1" s="24"/>
      <c r="T1" s="24"/>
      <c r="U1" s="25"/>
    </row>
    <row r="2" spans="1:21" x14ac:dyDescent="0.25">
      <c r="A2" s="34" t="s">
        <v>0</v>
      </c>
      <c r="B2" s="35"/>
      <c r="C2" s="35"/>
      <c r="D2" s="35"/>
      <c r="E2" s="35"/>
      <c r="F2" s="35"/>
      <c r="G2" s="35"/>
      <c r="H2" s="35"/>
      <c r="I2" s="35"/>
      <c r="J2" s="35"/>
      <c r="K2" s="35"/>
      <c r="L2" s="35"/>
      <c r="M2" s="35"/>
      <c r="N2" s="35"/>
      <c r="O2" s="35"/>
      <c r="P2" s="35"/>
      <c r="Q2" s="35"/>
      <c r="R2" s="35"/>
      <c r="S2" s="35"/>
      <c r="T2" s="35"/>
      <c r="U2" s="36"/>
    </row>
    <row r="3" spans="1:21" x14ac:dyDescent="0.25">
      <c r="A3" s="33"/>
      <c r="B3" s="26"/>
      <c r="C3" s="26"/>
      <c r="D3" s="26"/>
      <c r="E3" s="26"/>
      <c r="F3" s="26"/>
      <c r="G3" s="26"/>
      <c r="H3" s="26"/>
      <c r="I3" s="26"/>
      <c r="J3" s="26"/>
      <c r="K3" s="26"/>
      <c r="L3" s="26"/>
      <c r="M3" s="26"/>
      <c r="N3" s="26"/>
      <c r="O3" s="26"/>
      <c r="P3" s="26"/>
      <c r="Q3" s="26"/>
      <c r="R3" s="26"/>
      <c r="S3" s="26"/>
      <c r="T3" s="26"/>
      <c r="U3" s="27"/>
    </row>
    <row r="4" spans="1:21" x14ac:dyDescent="0.25">
      <c r="A4" s="123" t="s">
        <v>1</v>
      </c>
      <c r="B4" s="124"/>
      <c r="C4" s="124"/>
      <c r="D4" s="124"/>
      <c r="E4" s="124"/>
      <c r="F4" s="124"/>
      <c r="G4" s="124"/>
      <c r="H4" s="124"/>
      <c r="I4" s="124"/>
      <c r="J4" s="124"/>
      <c r="K4" s="124"/>
      <c r="L4" s="124"/>
      <c r="M4" s="124"/>
      <c r="N4" s="124"/>
      <c r="O4" s="124"/>
      <c r="P4" s="124"/>
      <c r="Q4" s="124"/>
      <c r="R4" s="124"/>
      <c r="S4" s="124"/>
      <c r="T4" s="124"/>
      <c r="U4" s="125"/>
    </row>
    <row r="5" spans="1:21" x14ac:dyDescent="0.25">
      <c r="A5" s="126"/>
      <c r="B5" s="124"/>
      <c r="C5" s="124"/>
      <c r="D5" s="124"/>
      <c r="E5" s="124"/>
      <c r="F5" s="124"/>
      <c r="G5" s="124"/>
      <c r="H5" s="124"/>
      <c r="I5" s="124"/>
      <c r="J5" s="124"/>
      <c r="K5" s="124"/>
      <c r="L5" s="124"/>
      <c r="M5" s="124"/>
      <c r="N5" s="124"/>
      <c r="O5" s="124"/>
      <c r="P5" s="124"/>
      <c r="Q5" s="124"/>
      <c r="R5" s="124"/>
      <c r="S5" s="124"/>
      <c r="T5" s="124"/>
      <c r="U5" s="125"/>
    </row>
    <row r="6" spans="1:21" x14ac:dyDescent="0.25">
      <c r="A6" s="126"/>
      <c r="B6" s="124"/>
      <c r="C6" s="124"/>
      <c r="D6" s="124"/>
      <c r="E6" s="124"/>
      <c r="F6" s="124"/>
      <c r="G6" s="124"/>
      <c r="H6" s="124"/>
      <c r="I6" s="124"/>
      <c r="J6" s="124"/>
      <c r="K6" s="124"/>
      <c r="L6" s="124"/>
      <c r="M6" s="124"/>
      <c r="N6" s="124"/>
      <c r="O6" s="124"/>
      <c r="P6" s="124"/>
      <c r="Q6" s="124"/>
      <c r="R6" s="124"/>
      <c r="S6" s="124"/>
      <c r="T6" s="124"/>
      <c r="U6" s="125"/>
    </row>
    <row r="7" spans="1:21" x14ac:dyDescent="0.25">
      <c r="A7" s="126"/>
      <c r="B7" s="124"/>
      <c r="C7" s="124"/>
      <c r="D7" s="124"/>
      <c r="E7" s="124"/>
      <c r="F7" s="124"/>
      <c r="G7" s="124"/>
      <c r="H7" s="124"/>
      <c r="I7" s="124"/>
      <c r="J7" s="124"/>
      <c r="K7" s="124"/>
      <c r="L7" s="124"/>
      <c r="M7" s="124"/>
      <c r="N7" s="124"/>
      <c r="O7" s="124"/>
      <c r="P7" s="124"/>
      <c r="Q7" s="124"/>
      <c r="R7" s="124"/>
      <c r="S7" s="124"/>
      <c r="T7" s="124"/>
      <c r="U7" s="125"/>
    </row>
    <row r="8" spans="1:21" x14ac:dyDescent="0.25">
      <c r="A8" s="126"/>
      <c r="B8" s="124"/>
      <c r="C8" s="124"/>
      <c r="D8" s="124"/>
      <c r="E8" s="124"/>
      <c r="F8" s="124"/>
      <c r="G8" s="124"/>
      <c r="H8" s="124"/>
      <c r="I8" s="124"/>
      <c r="J8" s="124"/>
      <c r="K8" s="124"/>
      <c r="L8" s="124"/>
      <c r="M8" s="124"/>
      <c r="N8" s="124"/>
      <c r="O8" s="124"/>
      <c r="P8" s="124"/>
      <c r="Q8" s="124"/>
      <c r="R8" s="124"/>
      <c r="S8" s="124"/>
      <c r="T8" s="124"/>
      <c r="U8" s="125"/>
    </row>
    <row r="9" spans="1:21" x14ac:dyDescent="0.25">
      <c r="A9" s="126"/>
      <c r="B9" s="124"/>
      <c r="C9" s="124"/>
      <c r="D9" s="124"/>
      <c r="E9" s="124"/>
      <c r="F9" s="124"/>
      <c r="G9" s="124"/>
      <c r="H9" s="124"/>
      <c r="I9" s="124"/>
      <c r="J9" s="124"/>
      <c r="K9" s="124"/>
      <c r="L9" s="124"/>
      <c r="M9" s="124"/>
      <c r="N9" s="124"/>
      <c r="O9" s="124"/>
      <c r="P9" s="124"/>
      <c r="Q9" s="124"/>
      <c r="R9" s="124"/>
      <c r="S9" s="124"/>
      <c r="T9" s="124"/>
      <c r="U9" s="125"/>
    </row>
    <row r="10" spans="1:21" x14ac:dyDescent="0.25">
      <c r="A10" s="126"/>
      <c r="B10" s="124"/>
      <c r="C10" s="124"/>
      <c r="D10" s="124"/>
      <c r="E10" s="124"/>
      <c r="F10" s="124"/>
      <c r="G10" s="124"/>
      <c r="H10" s="124"/>
      <c r="I10" s="124"/>
      <c r="J10" s="124"/>
      <c r="K10" s="124"/>
      <c r="L10" s="124"/>
      <c r="M10" s="124"/>
      <c r="N10" s="124"/>
      <c r="O10" s="124"/>
      <c r="P10" s="124"/>
      <c r="Q10" s="124"/>
      <c r="R10" s="124"/>
      <c r="S10" s="124"/>
      <c r="T10" s="124"/>
      <c r="U10" s="125"/>
    </row>
    <row r="11" spans="1:21" x14ac:dyDescent="0.25">
      <c r="A11" s="126"/>
      <c r="B11" s="124"/>
      <c r="C11" s="124"/>
      <c r="D11" s="124"/>
      <c r="E11" s="124"/>
      <c r="F11" s="124"/>
      <c r="G11" s="124"/>
      <c r="H11" s="124"/>
      <c r="I11" s="124"/>
      <c r="J11" s="124"/>
      <c r="K11" s="124"/>
      <c r="L11" s="124"/>
      <c r="M11" s="124"/>
      <c r="N11" s="124"/>
      <c r="O11" s="124"/>
      <c r="P11" s="124"/>
      <c r="Q11" s="124"/>
      <c r="R11" s="124"/>
      <c r="S11" s="124"/>
      <c r="T11" s="124"/>
      <c r="U11" s="125"/>
    </row>
    <row r="12" spans="1:21" x14ac:dyDescent="0.25">
      <c r="A12" s="126"/>
      <c r="B12" s="124"/>
      <c r="C12" s="124"/>
      <c r="D12" s="124"/>
      <c r="E12" s="124"/>
      <c r="F12" s="124"/>
      <c r="G12" s="124"/>
      <c r="H12" s="124"/>
      <c r="I12" s="124"/>
      <c r="J12" s="124"/>
      <c r="K12" s="124"/>
      <c r="L12" s="124"/>
      <c r="M12" s="124"/>
      <c r="N12" s="124"/>
      <c r="O12" s="124"/>
      <c r="P12" s="124"/>
      <c r="Q12" s="124"/>
      <c r="R12" s="124"/>
      <c r="S12" s="124"/>
      <c r="T12" s="124"/>
      <c r="U12" s="125"/>
    </row>
    <row r="13" spans="1:21" x14ac:dyDescent="0.25">
      <c r="A13" s="126"/>
      <c r="B13" s="124"/>
      <c r="C13" s="124"/>
      <c r="D13" s="124"/>
      <c r="E13" s="124"/>
      <c r="F13" s="124"/>
      <c r="G13" s="124"/>
      <c r="H13" s="124"/>
      <c r="I13" s="124"/>
      <c r="J13" s="124"/>
      <c r="K13" s="124"/>
      <c r="L13" s="124"/>
      <c r="M13" s="124"/>
      <c r="N13" s="124"/>
      <c r="O13" s="124"/>
      <c r="P13" s="124"/>
      <c r="Q13" s="124"/>
      <c r="R13" s="124"/>
      <c r="S13" s="124"/>
      <c r="T13" s="124"/>
      <c r="U13" s="125"/>
    </row>
    <row r="14" spans="1:21" x14ac:dyDescent="0.25">
      <c r="A14" s="126"/>
      <c r="B14" s="124"/>
      <c r="C14" s="124"/>
      <c r="D14" s="124"/>
      <c r="E14" s="124"/>
      <c r="F14" s="124"/>
      <c r="G14" s="124"/>
      <c r="H14" s="124"/>
      <c r="I14" s="124"/>
      <c r="J14" s="124"/>
      <c r="K14" s="124"/>
      <c r="L14" s="124"/>
      <c r="M14" s="124"/>
      <c r="N14" s="124"/>
      <c r="O14" s="124"/>
      <c r="P14" s="124"/>
      <c r="Q14" s="124"/>
      <c r="R14" s="124"/>
      <c r="S14" s="124"/>
      <c r="T14" s="124"/>
      <c r="U14" s="125"/>
    </row>
    <row r="15" spans="1:21" x14ac:dyDescent="0.25">
      <c r="A15" s="126"/>
      <c r="B15" s="124"/>
      <c r="C15" s="124"/>
      <c r="D15" s="124"/>
      <c r="E15" s="124"/>
      <c r="F15" s="124"/>
      <c r="G15" s="124"/>
      <c r="H15" s="124"/>
      <c r="I15" s="124"/>
      <c r="J15" s="124"/>
      <c r="K15" s="124"/>
      <c r="L15" s="124"/>
      <c r="M15" s="124"/>
      <c r="N15" s="124"/>
      <c r="O15" s="124"/>
      <c r="P15" s="124"/>
      <c r="Q15" s="124"/>
      <c r="R15" s="124"/>
      <c r="S15" s="124"/>
      <c r="T15" s="124"/>
      <c r="U15" s="125"/>
    </row>
    <row r="16" spans="1:21" x14ac:dyDescent="0.25">
      <c r="A16" s="126"/>
      <c r="B16" s="124"/>
      <c r="C16" s="124"/>
      <c r="D16" s="124"/>
      <c r="E16" s="124"/>
      <c r="F16" s="124"/>
      <c r="G16" s="124"/>
      <c r="H16" s="124"/>
      <c r="I16" s="124"/>
      <c r="J16" s="124"/>
      <c r="K16" s="124"/>
      <c r="L16" s="124"/>
      <c r="M16" s="124"/>
      <c r="N16" s="124"/>
      <c r="O16" s="124"/>
      <c r="P16" s="124"/>
      <c r="Q16" s="124"/>
      <c r="R16" s="124"/>
      <c r="S16" s="124"/>
      <c r="T16" s="124"/>
      <c r="U16" s="125"/>
    </row>
    <row r="17" spans="1:21" x14ac:dyDescent="0.25">
      <c r="A17" s="126"/>
      <c r="B17" s="124"/>
      <c r="C17" s="124"/>
      <c r="D17" s="124"/>
      <c r="E17" s="124"/>
      <c r="F17" s="124"/>
      <c r="G17" s="124"/>
      <c r="H17" s="124"/>
      <c r="I17" s="124"/>
      <c r="J17" s="124"/>
      <c r="K17" s="124"/>
      <c r="L17" s="124"/>
      <c r="M17" s="124"/>
      <c r="N17" s="124"/>
      <c r="O17" s="124"/>
      <c r="P17" s="124"/>
      <c r="Q17" s="124"/>
      <c r="R17" s="124"/>
      <c r="S17" s="124"/>
      <c r="T17" s="124"/>
      <c r="U17" s="125"/>
    </row>
    <row r="18" spans="1:21" x14ac:dyDescent="0.25">
      <c r="A18" s="126"/>
      <c r="B18" s="124"/>
      <c r="C18" s="124"/>
      <c r="D18" s="124"/>
      <c r="E18" s="124"/>
      <c r="F18" s="124"/>
      <c r="G18" s="124"/>
      <c r="H18" s="124"/>
      <c r="I18" s="124"/>
      <c r="J18" s="124"/>
      <c r="K18" s="124"/>
      <c r="L18" s="124"/>
      <c r="M18" s="124"/>
      <c r="N18" s="124"/>
      <c r="O18" s="124"/>
      <c r="P18" s="124"/>
      <c r="Q18" s="124"/>
      <c r="R18" s="124"/>
      <c r="S18" s="124"/>
      <c r="T18" s="124"/>
      <c r="U18" s="125"/>
    </row>
    <row r="19" spans="1:21" x14ac:dyDescent="0.25">
      <c r="A19" s="126"/>
      <c r="B19" s="124"/>
      <c r="C19" s="124"/>
      <c r="D19" s="124"/>
      <c r="E19" s="124"/>
      <c r="F19" s="124"/>
      <c r="G19" s="124"/>
      <c r="H19" s="124"/>
      <c r="I19" s="124"/>
      <c r="J19" s="124"/>
      <c r="K19" s="124"/>
      <c r="L19" s="124"/>
      <c r="M19" s="124"/>
      <c r="N19" s="124"/>
      <c r="O19" s="124"/>
      <c r="P19" s="124"/>
      <c r="Q19" s="124"/>
      <c r="R19" s="124"/>
      <c r="S19" s="124"/>
      <c r="T19" s="124"/>
      <c r="U19" s="125"/>
    </row>
    <row r="20" spans="1:21" x14ac:dyDescent="0.25">
      <c r="A20" s="126"/>
      <c r="B20" s="124"/>
      <c r="C20" s="124"/>
      <c r="D20" s="124"/>
      <c r="E20" s="124"/>
      <c r="F20" s="124"/>
      <c r="G20" s="124"/>
      <c r="H20" s="124"/>
      <c r="I20" s="124"/>
      <c r="J20" s="124"/>
      <c r="K20" s="124"/>
      <c r="L20" s="124"/>
      <c r="M20" s="124"/>
      <c r="N20" s="124"/>
      <c r="O20" s="124"/>
      <c r="P20" s="124"/>
      <c r="Q20" s="124"/>
      <c r="R20" s="124"/>
      <c r="S20" s="124"/>
      <c r="T20" s="124"/>
      <c r="U20" s="125"/>
    </row>
    <row r="21" spans="1:21" x14ac:dyDescent="0.25">
      <c r="A21" s="126"/>
      <c r="B21" s="124"/>
      <c r="C21" s="124"/>
      <c r="D21" s="124"/>
      <c r="E21" s="124"/>
      <c r="F21" s="124"/>
      <c r="G21" s="124"/>
      <c r="H21" s="124"/>
      <c r="I21" s="124"/>
      <c r="J21" s="124"/>
      <c r="K21" s="124"/>
      <c r="L21" s="124"/>
      <c r="M21" s="124"/>
      <c r="N21" s="124"/>
      <c r="O21" s="124"/>
      <c r="P21" s="124"/>
      <c r="Q21" s="124"/>
      <c r="R21" s="124"/>
      <c r="S21" s="124"/>
      <c r="T21" s="124"/>
      <c r="U21" s="125"/>
    </row>
    <row r="22" spans="1:21" x14ac:dyDescent="0.25">
      <c r="A22" s="126"/>
      <c r="B22" s="124"/>
      <c r="C22" s="124"/>
      <c r="D22" s="124"/>
      <c r="E22" s="124"/>
      <c r="F22" s="124"/>
      <c r="G22" s="124"/>
      <c r="H22" s="124"/>
      <c r="I22" s="124"/>
      <c r="J22" s="124"/>
      <c r="K22" s="124"/>
      <c r="L22" s="124"/>
      <c r="M22" s="124"/>
      <c r="N22" s="124"/>
      <c r="O22" s="124"/>
      <c r="P22" s="124"/>
      <c r="Q22" s="124"/>
      <c r="R22" s="124"/>
      <c r="S22" s="124"/>
      <c r="T22" s="124"/>
      <c r="U22" s="125"/>
    </row>
    <row r="23" spans="1:21" x14ac:dyDescent="0.25">
      <c r="A23" s="126"/>
      <c r="B23" s="124"/>
      <c r="C23" s="124"/>
      <c r="D23" s="124"/>
      <c r="E23" s="124"/>
      <c r="F23" s="124"/>
      <c r="G23" s="124"/>
      <c r="H23" s="124"/>
      <c r="I23" s="124"/>
      <c r="J23" s="124"/>
      <c r="K23" s="124"/>
      <c r="L23" s="124"/>
      <c r="M23" s="124"/>
      <c r="N23" s="124"/>
      <c r="O23" s="124"/>
      <c r="P23" s="124"/>
      <c r="Q23" s="124"/>
      <c r="R23" s="124"/>
      <c r="S23" s="124"/>
      <c r="T23" s="124"/>
      <c r="U23" s="125"/>
    </row>
    <row r="24" spans="1:21" x14ac:dyDescent="0.25">
      <c r="A24" s="126"/>
      <c r="B24" s="124"/>
      <c r="C24" s="124"/>
      <c r="D24" s="124"/>
      <c r="E24" s="124"/>
      <c r="F24" s="124"/>
      <c r="G24" s="124"/>
      <c r="H24" s="124"/>
      <c r="I24" s="124"/>
      <c r="J24" s="124"/>
      <c r="K24" s="124"/>
      <c r="L24" s="124"/>
      <c r="M24" s="124"/>
      <c r="N24" s="124"/>
      <c r="O24" s="124"/>
      <c r="P24" s="124"/>
      <c r="Q24" s="124"/>
      <c r="R24" s="124"/>
      <c r="S24" s="124"/>
      <c r="T24" s="124"/>
      <c r="U24" s="125"/>
    </row>
    <row r="25" spans="1:21" x14ac:dyDescent="0.25">
      <c r="A25" s="126"/>
      <c r="B25" s="124"/>
      <c r="C25" s="124"/>
      <c r="D25" s="124"/>
      <c r="E25" s="124"/>
      <c r="F25" s="124"/>
      <c r="G25" s="124"/>
      <c r="H25" s="124"/>
      <c r="I25" s="124"/>
      <c r="J25" s="124"/>
      <c r="K25" s="124"/>
      <c r="L25" s="124"/>
      <c r="M25" s="124"/>
      <c r="N25" s="124"/>
      <c r="O25" s="124"/>
      <c r="P25" s="124"/>
      <c r="Q25" s="124"/>
      <c r="R25" s="124"/>
      <c r="S25" s="124"/>
      <c r="T25" s="124"/>
      <c r="U25" s="125"/>
    </row>
    <row r="26" spans="1:21" x14ac:dyDescent="0.25">
      <c r="A26" s="126"/>
      <c r="B26" s="124"/>
      <c r="C26" s="124"/>
      <c r="D26" s="124"/>
      <c r="E26" s="124"/>
      <c r="F26" s="124"/>
      <c r="G26" s="124"/>
      <c r="H26" s="124"/>
      <c r="I26" s="124"/>
      <c r="J26" s="124"/>
      <c r="K26" s="124"/>
      <c r="L26" s="124"/>
      <c r="M26" s="124"/>
      <c r="N26" s="124"/>
      <c r="O26" s="124"/>
      <c r="P26" s="124"/>
      <c r="Q26" s="124"/>
      <c r="R26" s="124"/>
      <c r="S26" s="124"/>
      <c r="T26" s="124"/>
      <c r="U26" s="125"/>
    </row>
    <row r="27" spans="1:21" x14ac:dyDescent="0.25">
      <c r="A27" s="126"/>
      <c r="B27" s="124"/>
      <c r="C27" s="124"/>
      <c r="D27" s="124"/>
      <c r="E27" s="124"/>
      <c r="F27" s="124"/>
      <c r="G27" s="124"/>
      <c r="H27" s="124"/>
      <c r="I27" s="124"/>
      <c r="J27" s="124"/>
      <c r="K27" s="124"/>
      <c r="L27" s="124"/>
      <c r="M27" s="124"/>
      <c r="N27" s="124"/>
      <c r="O27" s="124"/>
      <c r="P27" s="124"/>
      <c r="Q27" s="124"/>
      <c r="R27" s="124"/>
      <c r="S27" s="124"/>
      <c r="T27" s="124"/>
      <c r="U27" s="125"/>
    </row>
    <row r="28" spans="1:21" x14ac:dyDescent="0.25">
      <c r="A28" s="126"/>
      <c r="B28" s="124"/>
      <c r="C28" s="124"/>
      <c r="D28" s="124"/>
      <c r="E28" s="124"/>
      <c r="F28" s="124"/>
      <c r="G28" s="124"/>
      <c r="H28" s="124"/>
      <c r="I28" s="124"/>
      <c r="J28" s="124"/>
      <c r="K28" s="124"/>
      <c r="L28" s="124"/>
      <c r="M28" s="124"/>
      <c r="N28" s="124"/>
      <c r="O28" s="124"/>
      <c r="P28" s="124"/>
      <c r="Q28" s="124"/>
      <c r="R28" s="124"/>
      <c r="S28" s="124"/>
      <c r="T28" s="124"/>
      <c r="U28" s="125"/>
    </row>
    <row r="29" spans="1:21" ht="15.75" thickBot="1" x14ac:dyDescent="0.3">
      <c r="A29" s="127"/>
      <c r="B29" s="128"/>
      <c r="C29" s="128"/>
      <c r="D29" s="128"/>
      <c r="E29" s="128"/>
      <c r="F29" s="128"/>
      <c r="G29" s="128"/>
      <c r="H29" s="128"/>
      <c r="I29" s="128"/>
      <c r="J29" s="128"/>
      <c r="K29" s="128"/>
      <c r="L29" s="128"/>
      <c r="M29" s="128"/>
      <c r="N29" s="128"/>
      <c r="O29" s="128"/>
      <c r="P29" s="128"/>
      <c r="Q29" s="128"/>
      <c r="R29" s="128"/>
      <c r="S29" s="128"/>
      <c r="T29" s="128"/>
      <c r="U29" s="129"/>
    </row>
    <row r="30" spans="1:21" ht="15.75" thickTop="1" x14ac:dyDescent="0.25"/>
  </sheetData>
  <sheetProtection algorithmName="SHA-512" hashValue="5hUTFWSyl+TXeN4gT4Pv1PTDwwRg+ojA/4kc0KOV6/YozLWASGtP3t7YN1bmYiMFY7tZmAPPLPPo1FmTPH+DtQ==" saltValue="0JsceKPnx4RmerirAF3kAA==" spinCount="100000" sheet="1" selectLockedCells="1" selectUnlockedCells="1"/>
  <mergeCells count="1">
    <mergeCell ref="A4:U29"/>
  </mergeCells>
  <pageMargins left="0.7" right="0.7" top="0.75" bottom="0.75" header="0.3" footer="0.3"/>
  <pageSetup scale="63" orientation="landscape" r:id="rId1"/>
  <headerFooter>
    <oddHeader>&amp;C&amp;F</oddHeader>
    <oddFooter>&amp;L&amp;D&amp;C&amp;A&amp;RPage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X34"/>
  <sheetViews>
    <sheetView tabSelected="1" zoomScale="90" zoomScaleNormal="90" workbookViewId="0">
      <selection activeCell="J6" sqref="J6"/>
    </sheetView>
  </sheetViews>
  <sheetFormatPr defaultColWidth="9.140625" defaultRowHeight="15" x14ac:dyDescent="0.25"/>
  <cols>
    <col min="1" max="1" width="10.7109375" style="2" customWidth="1"/>
    <col min="2" max="2" width="20.140625" style="2" customWidth="1"/>
    <col min="3" max="3" width="20.85546875" style="3" customWidth="1"/>
    <col min="4" max="4" width="18" style="31" hidden="1" customWidth="1"/>
    <col min="5" max="5" width="1.28515625" style="3" hidden="1" customWidth="1"/>
    <col min="6" max="6" width="67" style="4" customWidth="1"/>
    <col min="7" max="7" width="65.7109375" style="5" customWidth="1"/>
    <col min="8" max="8" width="30.42578125" style="5" customWidth="1"/>
    <col min="9" max="10" width="30.7109375" style="6" customWidth="1"/>
    <col min="11" max="11" width="10.7109375" hidden="1" customWidth="1"/>
    <col min="12" max="13" width="10" style="22" hidden="1" customWidth="1"/>
    <col min="14" max="23" width="8.7109375" style="22" hidden="1" customWidth="1"/>
    <col min="24" max="24" width="60.7109375" style="22" hidden="1" customWidth="1"/>
    <col min="25" max="16384" width="9.140625" style="14"/>
  </cols>
  <sheetData>
    <row r="1" spans="1:24" s="1" customFormat="1" ht="105" customHeight="1" x14ac:dyDescent="0.25">
      <c r="A1" s="103" t="s">
        <v>2</v>
      </c>
      <c r="B1" s="103" t="s">
        <v>3</v>
      </c>
      <c r="C1" s="103" t="s">
        <v>4</v>
      </c>
      <c r="D1" s="29" t="s">
        <v>5</v>
      </c>
      <c r="E1" s="7" t="s">
        <v>6</v>
      </c>
      <c r="F1" s="7" t="s">
        <v>7</v>
      </c>
      <c r="G1" s="7" t="s">
        <v>8</v>
      </c>
      <c r="H1" s="7" t="s">
        <v>9</v>
      </c>
      <c r="I1" s="7" t="s">
        <v>10</v>
      </c>
      <c r="J1" s="7" t="s">
        <v>11</v>
      </c>
      <c r="K1" s="15" t="s">
        <v>12</v>
      </c>
      <c r="L1" s="15" t="s">
        <v>13</v>
      </c>
      <c r="M1" s="15" t="s">
        <v>14</v>
      </c>
      <c r="N1" s="15" t="s">
        <v>15</v>
      </c>
      <c r="O1" s="15" t="s">
        <v>16</v>
      </c>
      <c r="P1" s="15" t="s">
        <v>17</v>
      </c>
      <c r="Q1" s="16" t="s">
        <v>18</v>
      </c>
      <c r="R1" s="16" t="s">
        <v>19</v>
      </c>
      <c r="S1" s="16" t="s">
        <v>20</v>
      </c>
      <c r="T1" s="16" t="s">
        <v>21</v>
      </c>
      <c r="U1" s="16" t="s">
        <v>22</v>
      </c>
      <c r="V1" s="16" t="s">
        <v>23</v>
      </c>
      <c r="W1" s="17" t="s">
        <v>24</v>
      </c>
      <c r="X1" s="18" t="s">
        <v>25</v>
      </c>
    </row>
    <row r="2" spans="1:24" s="1" customFormat="1" ht="26.25" customHeight="1" x14ac:dyDescent="0.25">
      <c r="A2" s="100" t="s">
        <v>26</v>
      </c>
      <c r="B2" s="101"/>
      <c r="C2" s="102"/>
      <c r="D2" s="32"/>
      <c r="E2" s="32"/>
      <c r="F2" s="65" t="s">
        <v>27</v>
      </c>
      <c r="G2" s="93"/>
      <c r="H2" s="130" t="s">
        <v>28</v>
      </c>
      <c r="I2" s="131"/>
      <c r="J2" s="132"/>
      <c r="K2" s="54">
        <v>5</v>
      </c>
      <c r="L2" s="55">
        <v>2</v>
      </c>
      <c r="M2" s="55">
        <v>0</v>
      </c>
      <c r="N2" s="55">
        <v>3</v>
      </c>
      <c r="O2" s="55">
        <v>1</v>
      </c>
      <c r="P2" s="55">
        <v>0</v>
      </c>
      <c r="Q2" s="55">
        <v>0</v>
      </c>
      <c r="R2" s="54">
        <v>0</v>
      </c>
      <c r="S2" s="54">
        <v>0</v>
      </c>
      <c r="T2" s="19"/>
      <c r="U2" s="54" t="s">
        <v>29</v>
      </c>
      <c r="V2" s="19"/>
      <c r="W2" s="20"/>
      <c r="X2" s="21"/>
    </row>
    <row r="3" spans="1:24" s="13" customFormat="1" ht="30" customHeight="1" x14ac:dyDescent="0.25">
      <c r="A3" s="8" t="s">
        <v>30</v>
      </c>
      <c r="B3" s="23"/>
      <c r="C3" s="9"/>
      <c r="D3" s="30"/>
      <c r="E3" s="9"/>
      <c r="F3" s="10"/>
      <c r="G3" s="11"/>
      <c r="H3" s="11"/>
      <c r="I3" s="12"/>
      <c r="J3" s="12"/>
      <c r="K3" s="9"/>
      <c r="L3" s="9"/>
      <c r="M3" s="9"/>
      <c r="N3" s="9"/>
      <c r="O3" s="9"/>
      <c r="P3" s="9"/>
      <c r="Q3" s="9"/>
      <c r="R3" s="9"/>
      <c r="S3" s="9"/>
      <c r="T3" s="9"/>
      <c r="U3" s="9"/>
      <c r="V3" s="9"/>
      <c r="W3" s="9"/>
      <c r="X3" s="9"/>
    </row>
    <row r="4" spans="1:24" s="13" customFormat="1" ht="45" customHeight="1" x14ac:dyDescent="0.2">
      <c r="A4" s="71" t="s">
        <v>31</v>
      </c>
      <c r="B4" s="94" t="s">
        <v>32</v>
      </c>
      <c r="C4" s="94" t="s">
        <v>33</v>
      </c>
      <c r="D4" s="72"/>
      <c r="E4" s="73"/>
      <c r="F4" s="97" t="s">
        <v>34</v>
      </c>
      <c r="G4" s="74"/>
      <c r="H4" s="75"/>
      <c r="I4" s="75"/>
      <c r="J4" s="75"/>
      <c r="K4" s="76">
        <f>COUNTIFS(C4:C4,"=High",H4:H4,"=YES-Fully meets")</f>
        <v>0</v>
      </c>
      <c r="L4" s="76">
        <f>COUNTIFS(C4:C4,"=High",H4:H4,"=YES-Partially meets")</f>
        <v>0</v>
      </c>
      <c r="M4" s="76">
        <f>COUNTIFS(C4:C4,"=High",H4:H4,"=NO-Does not meet")</f>
        <v>0</v>
      </c>
      <c r="N4" s="77">
        <f>COUNTIFS(C4:C4,"=Medium",H4:H4,"=YES-Fully meets")</f>
        <v>0</v>
      </c>
      <c r="O4" s="77">
        <f>COUNTIFS(C4:C4,"=Medium",H4:H4,"=YES-Partially meets")</f>
        <v>0</v>
      </c>
      <c r="P4" s="77">
        <f>COUNTIFS(C4:C4,"=Medium",H4:H4,"=NO-Does not meet")</f>
        <v>0</v>
      </c>
      <c r="Q4" s="77">
        <f>COUNTIFS(C4:C4,"=Low",H4:H4,"=YES-Fully meets")</f>
        <v>0</v>
      </c>
      <c r="R4" s="77">
        <f>COUNTIFS(C4:C4,"=Low",H4:H4,"=YES-Partially meets")</f>
        <v>0</v>
      </c>
      <c r="S4" s="77">
        <f>COUNTIFS(C4:C4,"=Low",H4:H4,"=NO-Does not meet")</f>
        <v>0</v>
      </c>
      <c r="T4" s="76">
        <f>+(K4*Solution!$K$2)+(L4*Solution!$L$2)+(M4*Solution!$M$2)+(N4*Solution!$N$2)+(O4*Solution!$O$2)+(P4*Solution!$P$2)+(Q4*Solution!$Q$2)+(R4*Solution!$R$2)+(S4*Solution!$S$4)</f>
        <v>0</v>
      </c>
      <c r="U4" s="76">
        <f t="shared" ref="U4:U33" si="0">IF($I4="Production",1,IF($I4="Development",0.25,0))</f>
        <v>0</v>
      </c>
      <c r="V4" s="76">
        <f t="shared" ref="V4" si="1">+T4*U4</f>
        <v>0</v>
      </c>
      <c r="W4" s="76">
        <f>IF(C4="High",$K$2,IF(C4="Medium",$N$2,0))</f>
        <v>5</v>
      </c>
      <c r="X4" s="78"/>
    </row>
    <row r="5" spans="1:24" s="13" customFormat="1" ht="59.25" customHeight="1" x14ac:dyDescent="0.2">
      <c r="A5" s="71" t="s">
        <v>35</v>
      </c>
      <c r="B5" s="94" t="s">
        <v>32</v>
      </c>
      <c r="C5" s="94" t="s">
        <v>33</v>
      </c>
      <c r="D5" s="72"/>
      <c r="E5" s="73"/>
      <c r="F5" s="98" t="s">
        <v>36</v>
      </c>
      <c r="G5" s="74"/>
      <c r="H5" s="75"/>
      <c r="I5" s="75"/>
      <c r="J5" s="75"/>
      <c r="K5" s="76" t="e">
        <f>COUNTIFS(#REF!,"=High",H5:H5,"=YES-Fully meets")</f>
        <v>#REF!</v>
      </c>
      <c r="L5" s="76" t="e">
        <f>COUNTIFS(#REF!,"=High",H5:H5,"=YES-Partially meets")</f>
        <v>#REF!</v>
      </c>
      <c r="M5" s="76" t="e">
        <f>COUNTIFS(#REF!,"=High",H5:H5,"=NO-Does not meet")</f>
        <v>#REF!</v>
      </c>
      <c r="N5" s="77" t="e">
        <f>COUNTIFS(#REF!,"=Medium",H5:H5,"=YES-Fully meets")</f>
        <v>#REF!</v>
      </c>
      <c r="O5" s="77" t="e">
        <f>COUNTIFS(#REF!,"=Medium",H5:H5,"=YES-Partially meets")</f>
        <v>#REF!</v>
      </c>
      <c r="P5" s="77" t="e">
        <f>COUNTIFS(#REF!,"=Medium",H5:H5,"=NO-Does not meet")</f>
        <v>#REF!</v>
      </c>
      <c r="Q5" s="77" t="e">
        <f>COUNTIFS(#REF!,"=Low",H5:H5,"=YES-Fully meets")</f>
        <v>#REF!</v>
      </c>
      <c r="R5" s="77" t="e">
        <f>COUNTIFS(#REF!,"=Low",H5:H5,"=YES-Partially meets")</f>
        <v>#REF!</v>
      </c>
      <c r="S5" s="77" t="e">
        <f>COUNTIFS(#REF!,"=Low",H5:H5,"=NO-Does not meet")</f>
        <v>#REF!</v>
      </c>
      <c r="T5" s="76" t="e">
        <f>+(K5*Solution!$K$2)+(L5*Solution!$L$2)+(M5*Solution!$M$2)+(N5*Solution!$N$2)+(O5*Solution!$O$2)+(P5*Solution!$P$2)+(Q5*Solution!$Q$2)+(R5*Solution!$R$2)+(S5*Solution!$S$4)</f>
        <v>#REF!</v>
      </c>
      <c r="U5" s="76">
        <f t="shared" si="0"/>
        <v>0</v>
      </c>
      <c r="V5" s="76" t="e">
        <f t="shared" ref="V5:V10" si="2">+T5*U5</f>
        <v>#REF!</v>
      </c>
      <c r="W5" s="76" t="e">
        <f>IF(#REF!="High",$K$2,IF(#REF!="Medium",$N$2,0))</f>
        <v>#REF!</v>
      </c>
      <c r="X5" s="79"/>
    </row>
    <row r="6" spans="1:24" s="13" customFormat="1" ht="56.25" customHeight="1" x14ac:dyDescent="0.2">
      <c r="A6" s="71" t="s">
        <v>37</v>
      </c>
      <c r="B6" s="94" t="s">
        <v>32</v>
      </c>
      <c r="C6" s="94" t="s">
        <v>33</v>
      </c>
      <c r="D6" s="72"/>
      <c r="E6" s="73"/>
      <c r="F6" s="98" t="s">
        <v>38</v>
      </c>
      <c r="G6" s="74"/>
      <c r="H6" s="75"/>
      <c r="I6" s="75"/>
      <c r="J6" s="75"/>
      <c r="K6" s="76">
        <f>COUNTIFS(C5:C5,"=High",H6:H6,"=YES-Fully meets")</f>
        <v>0</v>
      </c>
      <c r="L6" s="76">
        <f>COUNTIFS(C5:C5,"=High",H6:H6,"=YES-Partially meets")</f>
        <v>0</v>
      </c>
      <c r="M6" s="76">
        <f>COUNTIFS(C5:C5,"=High",H6:H6,"=NO-Does not meet")</f>
        <v>0</v>
      </c>
      <c r="N6" s="77">
        <f>COUNTIFS(C5:C5,"=Medium",H6:H6,"=YES-Fully meets")</f>
        <v>0</v>
      </c>
      <c r="O6" s="77">
        <f>COUNTIFS(C5:C5,"=Medium",H6:H6,"=YES-Partially meets")</f>
        <v>0</v>
      </c>
      <c r="P6" s="77">
        <f>COUNTIFS(C5:C5,"=Medium",H6:H6,"=NO-Does not meet")</f>
        <v>0</v>
      </c>
      <c r="Q6" s="77">
        <f>COUNTIFS(C5:C5,"=Low",H6:H6,"=YES-Fully meets")</f>
        <v>0</v>
      </c>
      <c r="R6" s="77">
        <f>COUNTIFS(C5:C5,"=Low",H6:H6,"=YES-Partially meets")</f>
        <v>0</v>
      </c>
      <c r="S6" s="77">
        <f>COUNTIFS(C5:C5,"=Low",H6:H6,"=NO-Does not meet")</f>
        <v>0</v>
      </c>
      <c r="T6" s="76">
        <f>+(K6*Solution!$K$2)+(L6*Solution!$L$2)+(M6*Solution!$M$2)+(N6*Solution!$N$2)+(O6*Solution!$O$2)+(P6*Solution!$P$2)+(Q6*Solution!$Q$2)+(R6*Solution!$R$2)+(S6*Solution!$S$4)</f>
        <v>0</v>
      </c>
      <c r="U6" s="76">
        <f t="shared" si="0"/>
        <v>0</v>
      </c>
      <c r="V6" s="76">
        <f t="shared" si="2"/>
        <v>0</v>
      </c>
      <c r="W6" s="76">
        <f>IF(C5="High",$K$2,IF(C5="Medium",$N$2,0))</f>
        <v>5</v>
      </c>
      <c r="X6" s="79"/>
    </row>
    <row r="7" spans="1:24" s="13" customFormat="1" ht="81" customHeight="1" x14ac:dyDescent="0.2">
      <c r="A7" s="71" t="s">
        <v>39</v>
      </c>
      <c r="B7" s="94" t="s">
        <v>32</v>
      </c>
      <c r="C7" s="94" t="s">
        <v>33</v>
      </c>
      <c r="D7" s="72"/>
      <c r="E7" s="73"/>
      <c r="F7" s="97" t="s">
        <v>40</v>
      </c>
      <c r="G7" s="74"/>
      <c r="H7" s="75"/>
      <c r="I7" s="75"/>
      <c r="J7" s="75"/>
      <c r="K7" s="76">
        <f>COUNTIFS(C6:C6,"=High",H7:H7,"=YES-Fully meets")</f>
        <v>0</v>
      </c>
      <c r="L7" s="76">
        <f>COUNTIFS(C6:C6,"=High",H7:H7,"=YES-Partially meets")</f>
        <v>0</v>
      </c>
      <c r="M7" s="76">
        <f>COUNTIFS(C6:C6,"=High",H7:H7,"=NO-Does not meet")</f>
        <v>0</v>
      </c>
      <c r="N7" s="77">
        <f>COUNTIFS(C6:C6,"=Medium",H7:H7,"=YES-Fully meets")</f>
        <v>0</v>
      </c>
      <c r="O7" s="77">
        <f>COUNTIFS(C6:C6,"=Medium",H7:H7,"=YES-Partially meets")</f>
        <v>0</v>
      </c>
      <c r="P7" s="77">
        <f>COUNTIFS(C6:C6,"=Medium",H7:H7,"=NO-Does not meet")</f>
        <v>0</v>
      </c>
      <c r="Q7" s="77">
        <f>COUNTIFS(C6:C6,"=Low",H7:H7,"=YES-Fully meets")</f>
        <v>0</v>
      </c>
      <c r="R7" s="77">
        <f>COUNTIFS(C6:C6,"=Low",H7:H7,"=YES-Partially meets")</f>
        <v>0</v>
      </c>
      <c r="S7" s="77">
        <f>COUNTIFS(C6:C6,"=Low",H7:H7,"=NO-Does not meet")</f>
        <v>0</v>
      </c>
      <c r="T7" s="76">
        <f>+(K7*Solution!$K$2)+(L7*Solution!$L$2)+(M7*Solution!$M$2)+(N7*Solution!$N$2)+(O7*Solution!$O$2)+(P7*Solution!$P$2)+(Q7*Solution!$Q$2)+(R7*Solution!$R$2)+(S7*Solution!$S$4)</f>
        <v>0</v>
      </c>
      <c r="U7" s="76">
        <f t="shared" si="0"/>
        <v>0</v>
      </c>
      <c r="V7" s="76">
        <f t="shared" si="2"/>
        <v>0</v>
      </c>
      <c r="W7" s="76">
        <f>IF(C6="High",$K$2,IF(C6="Medium",$N$2,0))</f>
        <v>5</v>
      </c>
      <c r="X7" s="79"/>
    </row>
    <row r="8" spans="1:24" s="13" customFormat="1" ht="81" customHeight="1" x14ac:dyDescent="0.2">
      <c r="A8" s="71" t="s">
        <v>41</v>
      </c>
      <c r="B8" s="94" t="s">
        <v>32</v>
      </c>
      <c r="C8" s="94" t="s">
        <v>33</v>
      </c>
      <c r="D8" s="72"/>
      <c r="E8" s="73"/>
      <c r="F8" s="97" t="s">
        <v>42</v>
      </c>
      <c r="G8" s="74"/>
      <c r="H8" s="75"/>
      <c r="I8" s="75"/>
      <c r="J8" s="75"/>
      <c r="K8" s="76">
        <f>COUNTIFS(C7:C7,"=High",H8:H8,"=YES-Fully meets")</f>
        <v>0</v>
      </c>
      <c r="L8" s="76">
        <f>COUNTIFS(C7:C7,"=High",H8:H8,"=YES-Partially meets")</f>
        <v>0</v>
      </c>
      <c r="M8" s="76">
        <f>COUNTIFS(C7:C7,"=High",H8:H8,"=NO-Does not meet")</f>
        <v>0</v>
      </c>
      <c r="N8" s="77">
        <f>COUNTIFS(C7:C7,"=Medium",H8:H8,"=YES-Fully meets")</f>
        <v>0</v>
      </c>
      <c r="O8" s="77">
        <f>COUNTIFS(C7:C7,"=Medium",H8:H8,"=YES-Partially meets")</f>
        <v>0</v>
      </c>
      <c r="P8" s="77">
        <f>COUNTIFS(C7:C7,"=Medium",H8:H8,"=NO-Does not meet")</f>
        <v>0</v>
      </c>
      <c r="Q8" s="77">
        <f>COUNTIFS(C7:C7,"=Low",H8:H8,"=YES-Fully meets")</f>
        <v>0</v>
      </c>
      <c r="R8" s="77">
        <f>COUNTIFS(C7:C7,"=Low",H8:H8,"=YES-Partially meets")</f>
        <v>0</v>
      </c>
      <c r="S8" s="77">
        <f>COUNTIFS(C7:C7,"=Low",H8:H8,"=NO-Does not meet")</f>
        <v>0</v>
      </c>
      <c r="T8" s="76">
        <f>+(K8*Solution!$K$2)+(L8*Solution!$L$2)+(M8*Solution!$M$2)+(N8*Solution!$N$2)+(O8*Solution!$O$2)+(P8*Solution!$P$2)+(Q8*Solution!$Q$2)+(R8*Solution!$R$2)+(S8*Solution!$S$4)</f>
        <v>0</v>
      </c>
      <c r="U8" s="76">
        <f t="shared" si="0"/>
        <v>0</v>
      </c>
      <c r="V8" s="76">
        <f t="shared" si="2"/>
        <v>0</v>
      </c>
      <c r="W8" s="76">
        <f>IF(C7="High",$K$2,IF(C7="Medium",$N$2,0))</f>
        <v>5</v>
      </c>
      <c r="X8" s="79"/>
    </row>
    <row r="9" spans="1:24" s="13" customFormat="1" ht="81" customHeight="1" x14ac:dyDescent="0.2">
      <c r="A9" s="71" t="s">
        <v>43</v>
      </c>
      <c r="B9" s="94" t="s">
        <v>32</v>
      </c>
      <c r="C9" s="94" t="s">
        <v>33</v>
      </c>
      <c r="D9" s="72"/>
      <c r="E9" s="73"/>
      <c r="F9" s="97" t="s">
        <v>44</v>
      </c>
      <c r="G9" s="74"/>
      <c r="H9" s="75"/>
      <c r="I9" s="75"/>
      <c r="J9" s="75"/>
      <c r="K9" s="76" t="e">
        <f>COUNTIFS(#REF!,"=High",H9:H9,"=YES-Fully meets")</f>
        <v>#REF!</v>
      </c>
      <c r="L9" s="76" t="e">
        <f>COUNTIFS(#REF!,"=High",H9:H9,"=YES-Partially meets")</f>
        <v>#REF!</v>
      </c>
      <c r="M9" s="76" t="e">
        <f>COUNTIFS(#REF!,"=High",H9:H9,"=NO-Does not meet")</f>
        <v>#REF!</v>
      </c>
      <c r="N9" s="77" t="e">
        <f>COUNTIFS(#REF!,"=Medium",H9:H9,"=YES-Fully meets")</f>
        <v>#REF!</v>
      </c>
      <c r="O9" s="77" t="e">
        <f>COUNTIFS(#REF!,"=Medium",H9:H9,"=YES-Partially meets")</f>
        <v>#REF!</v>
      </c>
      <c r="P9" s="77" t="e">
        <f>COUNTIFS(#REF!,"=Medium",H9:H9,"=NO-Does not meet")</f>
        <v>#REF!</v>
      </c>
      <c r="Q9" s="77" t="e">
        <f>COUNTIFS(#REF!,"=Low",H9:H9,"=YES-Fully meets")</f>
        <v>#REF!</v>
      </c>
      <c r="R9" s="77" t="e">
        <f>COUNTIFS(#REF!,"=Low",H9:H9,"=YES-Partially meets")</f>
        <v>#REF!</v>
      </c>
      <c r="S9" s="77" t="e">
        <f>COUNTIFS(#REF!,"=Low",H9:H9,"=NO-Does not meet")</f>
        <v>#REF!</v>
      </c>
      <c r="T9" s="76" t="e">
        <f>+(K9*Solution!$K$2)+(L9*Solution!$L$2)+(M9*Solution!$M$2)+(N9*Solution!$N$2)+(O9*Solution!$O$2)+(P9*Solution!$P$2)+(Q9*Solution!$Q$2)+(R9*Solution!$R$2)+(S9*Solution!$S$4)</f>
        <v>#REF!</v>
      </c>
      <c r="U9" s="76">
        <f t="shared" si="0"/>
        <v>0</v>
      </c>
      <c r="V9" s="76" t="e">
        <f t="shared" si="2"/>
        <v>#REF!</v>
      </c>
      <c r="W9" s="76" t="e">
        <f>IF(#REF!="High",$K$2,IF(#REF!="Medium",$N$2,0))</f>
        <v>#REF!</v>
      </c>
      <c r="X9" s="79"/>
    </row>
    <row r="10" spans="1:24" s="13" customFormat="1" ht="66.75" customHeight="1" x14ac:dyDescent="0.2">
      <c r="A10" s="71" t="s">
        <v>45</v>
      </c>
      <c r="B10" s="94" t="s">
        <v>32</v>
      </c>
      <c r="C10" s="71" t="s">
        <v>33</v>
      </c>
      <c r="D10" s="72"/>
      <c r="E10" s="73"/>
      <c r="F10" s="98" t="s">
        <v>46</v>
      </c>
      <c r="G10" s="74"/>
      <c r="H10" s="75"/>
      <c r="I10" s="75"/>
      <c r="J10" s="75"/>
      <c r="K10" s="76">
        <f>COUNTIFS(C8:C8,"=High",H10:H10,"=YES-Fully meets")</f>
        <v>0</v>
      </c>
      <c r="L10" s="76">
        <f>COUNTIFS(C8:C8,"=High",H10:H10,"=YES-Partially meets")</f>
        <v>0</v>
      </c>
      <c r="M10" s="76">
        <f>COUNTIFS(C8:C8,"=High",H10:H10,"=NO-Does not meet")</f>
        <v>0</v>
      </c>
      <c r="N10" s="77">
        <f>COUNTIFS(C8:C8,"=Medium",H10:H10,"=YES-Fully meets")</f>
        <v>0</v>
      </c>
      <c r="O10" s="77">
        <f>COUNTIFS(C8:C8,"=Medium",H10:H10,"=YES-Partially meets")</f>
        <v>0</v>
      </c>
      <c r="P10" s="77">
        <f>COUNTIFS(C8:C8,"=Medium",H10:H10,"=NO-Does not meet")</f>
        <v>0</v>
      </c>
      <c r="Q10" s="77">
        <f>COUNTIFS(C8:C8,"=Low",H10:H10,"=YES-Fully meets")</f>
        <v>0</v>
      </c>
      <c r="R10" s="77">
        <f>COUNTIFS(C8:C8,"=Low",H10:H10,"=YES-Partially meets")</f>
        <v>0</v>
      </c>
      <c r="S10" s="77">
        <f>COUNTIFS(C8:C8,"=Low",H10:H10,"=NO-Does not meet")</f>
        <v>0</v>
      </c>
      <c r="T10" s="76">
        <f>+(K10*Solution!$K$2)+(L10*Solution!$L$2)+(M10*Solution!$M$2)+(N10*Solution!$N$2)+(O10*Solution!$O$2)+(P10*Solution!$P$2)+(Q10*Solution!$Q$2)+(R10*Solution!$R$2)+(S10*Solution!$S$4)</f>
        <v>0</v>
      </c>
      <c r="U10" s="76">
        <f t="shared" si="0"/>
        <v>0</v>
      </c>
      <c r="V10" s="76">
        <f t="shared" si="2"/>
        <v>0</v>
      </c>
      <c r="W10" s="76">
        <f>IF(C8="High",$K$2,IF(C8="Medium",$N$2,0))</f>
        <v>5</v>
      </c>
      <c r="X10" s="79"/>
    </row>
    <row r="11" spans="1:24" s="13" customFormat="1" ht="65.25" customHeight="1" x14ac:dyDescent="0.2">
      <c r="A11" s="71" t="s">
        <v>47</v>
      </c>
      <c r="B11" s="94" t="s">
        <v>32</v>
      </c>
      <c r="C11" s="94" t="s">
        <v>33</v>
      </c>
      <c r="D11" s="72"/>
      <c r="E11" s="73"/>
      <c r="F11" s="98" t="s">
        <v>48</v>
      </c>
      <c r="G11" s="74"/>
      <c r="H11" s="75"/>
      <c r="I11" s="75"/>
      <c r="J11" s="75"/>
      <c r="K11" s="76" t="e">
        <f>COUNTIFS(#REF!,"=High",H11:H11,"=YES-Fully meets")</f>
        <v>#REF!</v>
      </c>
      <c r="L11" s="76" t="e">
        <f>COUNTIFS(#REF!,"=High",H11:H11,"=YES-Partially meets")</f>
        <v>#REF!</v>
      </c>
      <c r="M11" s="76" t="e">
        <f>COUNTIFS(#REF!,"=High",H11:H11,"=NO-Does not meet")</f>
        <v>#REF!</v>
      </c>
      <c r="N11" s="77" t="e">
        <f>COUNTIFS(#REF!,"=Medium",H11:H11,"=YES-Fully meets")</f>
        <v>#REF!</v>
      </c>
      <c r="O11" s="77" t="e">
        <f>COUNTIFS(#REF!,"=Medium",H11:H11,"=YES-Partially meets")</f>
        <v>#REF!</v>
      </c>
      <c r="P11" s="77" t="e">
        <f>COUNTIFS(#REF!,"=Medium",H11:H11,"=NO-Does not meet")</f>
        <v>#REF!</v>
      </c>
      <c r="Q11" s="77" t="e">
        <f>COUNTIFS(#REF!,"=Low",H11:H11,"=YES-Fully meets")</f>
        <v>#REF!</v>
      </c>
      <c r="R11" s="77" t="e">
        <f>COUNTIFS(#REF!,"=Low",H11:H11,"=YES-Partially meets")</f>
        <v>#REF!</v>
      </c>
      <c r="S11" s="77" t="e">
        <f>COUNTIFS(#REF!,"=Low",H11:H11,"=NO-Does not meet")</f>
        <v>#REF!</v>
      </c>
      <c r="T11" s="76" t="e">
        <f>+(K11*Solution!$K$2)+(L11*Solution!$L$2)+(M11*Solution!$M$2)+(N11*Solution!$N$2)+(O11*Solution!$O$2)+(P11*Solution!$P$2)+(Q11*Solution!$Q$2)+(R11*Solution!$R$2)+(S11*Solution!$S$4)</f>
        <v>#REF!</v>
      </c>
      <c r="U11" s="76">
        <f t="shared" si="0"/>
        <v>0</v>
      </c>
      <c r="V11" s="76" t="e">
        <f t="shared" ref="V11" si="3">+T11*U11</f>
        <v>#REF!</v>
      </c>
      <c r="W11" s="76" t="e">
        <f>IF(#REF!="High",$K$2,IF(#REF!="Medium",$N$2,0))</f>
        <v>#REF!</v>
      </c>
      <c r="X11" s="79"/>
    </row>
    <row r="12" spans="1:24" s="13" customFormat="1" ht="65.25" customHeight="1" x14ac:dyDescent="0.2">
      <c r="A12" s="71" t="s">
        <v>49</v>
      </c>
      <c r="B12" s="94" t="s">
        <v>32</v>
      </c>
      <c r="C12" s="94" t="s">
        <v>33</v>
      </c>
      <c r="D12" s="72"/>
      <c r="E12" s="73"/>
      <c r="F12" s="98" t="s">
        <v>50</v>
      </c>
      <c r="G12" s="74"/>
      <c r="H12" s="75"/>
      <c r="I12" s="75"/>
      <c r="J12" s="75"/>
      <c r="K12" s="76">
        <f>COUNTIFS(C10:C10,"=High",H12:H12,"=YES-Fully meets")</f>
        <v>0</v>
      </c>
      <c r="L12" s="76">
        <f>COUNTIFS(C10:C10,"=High",H12:H12,"=YES-Partially meets")</f>
        <v>0</v>
      </c>
      <c r="M12" s="76">
        <f>COUNTIFS(C10:C10,"=High",H12:H12,"=NO-Does not meet")</f>
        <v>0</v>
      </c>
      <c r="N12" s="77">
        <f>COUNTIFS(C10:C10,"=Medium",H12:H12,"=YES-Fully meets")</f>
        <v>0</v>
      </c>
      <c r="O12" s="77">
        <f>COUNTIFS(C10:C10,"=Medium",H12:H12,"=YES-Partially meets")</f>
        <v>0</v>
      </c>
      <c r="P12" s="77">
        <f>COUNTIFS(C10:C10,"=Medium",H12:H12,"=NO-Does not meet")</f>
        <v>0</v>
      </c>
      <c r="Q12" s="77">
        <f>COUNTIFS(C10:C10,"=Low",H12:H12,"=YES-Fully meets")</f>
        <v>0</v>
      </c>
      <c r="R12" s="77">
        <f>COUNTIFS(C10:C10,"=Low",H12:H12,"=YES-Partially meets")</f>
        <v>0</v>
      </c>
      <c r="S12" s="77">
        <f>COUNTIFS(C10:C10,"=Low",H12:H12,"=NO-Does not meet")</f>
        <v>0</v>
      </c>
      <c r="T12" s="76">
        <f>+(K12*Solution!$K$2)+(L12*Solution!$L$2)+(M12*Solution!$M$2)+(N12*Solution!$N$2)+(O12*Solution!$O$2)+(P12*Solution!$P$2)+(Q12*Solution!$Q$2)+(R12*Solution!$R$2)+(S12*Solution!$S$4)</f>
        <v>0</v>
      </c>
      <c r="U12" s="76">
        <f t="shared" si="0"/>
        <v>0</v>
      </c>
      <c r="V12" s="76">
        <f t="shared" ref="V12:V32" si="4">+T12*U12</f>
        <v>0</v>
      </c>
      <c r="W12" s="76">
        <f>IF(C10="High",$K$2,IF(C10="Medium",$N$2,0))</f>
        <v>5</v>
      </c>
      <c r="X12" s="79"/>
    </row>
    <row r="13" spans="1:24" s="13" customFormat="1" ht="65.25" customHeight="1" x14ac:dyDescent="0.2">
      <c r="A13" s="71" t="s">
        <v>51</v>
      </c>
      <c r="B13" s="94" t="s">
        <v>32</v>
      </c>
      <c r="C13" s="94" t="s">
        <v>52</v>
      </c>
      <c r="D13" s="72"/>
      <c r="E13" s="73"/>
      <c r="F13" s="98" t="s">
        <v>53</v>
      </c>
      <c r="G13" s="74"/>
      <c r="H13" s="75"/>
      <c r="I13" s="75"/>
      <c r="J13" s="75"/>
      <c r="K13" s="76">
        <f>COUNTIFS(C11:C11,"=High",H13:H13,"=YES-Fully meets")</f>
        <v>0</v>
      </c>
      <c r="L13" s="76">
        <f>COUNTIFS(C11:C11,"=High",H13:H13,"=YES-Partially meets")</f>
        <v>0</v>
      </c>
      <c r="M13" s="76">
        <f>COUNTIFS(C11:C11,"=High",H13:H13,"=NO-Does not meet")</f>
        <v>0</v>
      </c>
      <c r="N13" s="77">
        <f>COUNTIFS(C11:C11,"=Medium",H13:H13,"=YES-Fully meets")</f>
        <v>0</v>
      </c>
      <c r="O13" s="77">
        <f>COUNTIFS(C11:C11,"=Medium",H13:H13,"=YES-Partially meets")</f>
        <v>0</v>
      </c>
      <c r="P13" s="77">
        <f>COUNTIFS(C11:C11,"=Medium",H13:H13,"=NO-Does not meet")</f>
        <v>0</v>
      </c>
      <c r="Q13" s="77">
        <f>COUNTIFS(C11:C11,"=Low",H13:H13,"=YES-Fully meets")</f>
        <v>0</v>
      </c>
      <c r="R13" s="77">
        <f>COUNTIFS(C11:C11,"=Low",H13:H13,"=YES-Partially meets")</f>
        <v>0</v>
      </c>
      <c r="S13" s="77">
        <f>COUNTIFS(C11:C11,"=Low",H13:H13,"=NO-Does not meet")</f>
        <v>0</v>
      </c>
      <c r="T13" s="76">
        <f>+(K13*Solution!$K$2)+(L13*Solution!$L$2)+(M13*Solution!$M$2)+(N13*Solution!$N$2)+(O13*Solution!$O$2)+(P13*Solution!$P$2)+(Q13*Solution!$Q$2)+(R13*Solution!$R$2)+(S13*Solution!$S$4)</f>
        <v>0</v>
      </c>
      <c r="U13" s="76">
        <f t="shared" si="0"/>
        <v>0</v>
      </c>
      <c r="V13" s="76">
        <f t="shared" si="4"/>
        <v>0</v>
      </c>
      <c r="W13" s="76">
        <f>IF(C11="High",$K$2,IF(C11="Medium",$N$2,0))</f>
        <v>5</v>
      </c>
      <c r="X13" s="79"/>
    </row>
    <row r="14" spans="1:24" s="13" customFormat="1" ht="65.25" customHeight="1" x14ac:dyDescent="0.2">
      <c r="A14" s="71" t="s">
        <v>54</v>
      </c>
      <c r="B14" s="95" t="s">
        <v>32</v>
      </c>
      <c r="C14" s="95" t="s">
        <v>33</v>
      </c>
      <c r="D14" s="72"/>
      <c r="E14" s="73"/>
      <c r="F14" s="99" t="s">
        <v>55</v>
      </c>
      <c r="G14" s="74"/>
      <c r="H14" s="75"/>
      <c r="I14" s="75"/>
      <c r="J14" s="75"/>
      <c r="K14" s="76">
        <f>COUNTIFS(C12:C12,"=High",H14:H14,"=YES-Fully meets")</f>
        <v>0</v>
      </c>
      <c r="L14" s="76">
        <f>COUNTIFS(C12:C12,"=High",H14:H14,"=YES-Partially meets")</f>
        <v>0</v>
      </c>
      <c r="M14" s="76">
        <f>COUNTIFS(C12:C12,"=High",H14:H14,"=NO-Does not meet")</f>
        <v>0</v>
      </c>
      <c r="N14" s="77">
        <f>COUNTIFS(C12:C12,"=Medium",H14:H14,"=YES-Fully meets")</f>
        <v>0</v>
      </c>
      <c r="O14" s="77">
        <f>COUNTIFS(C12:C12,"=Medium",H14:H14,"=YES-Partially meets")</f>
        <v>0</v>
      </c>
      <c r="P14" s="77">
        <f>COUNTIFS(C12:C12,"=Medium",H14:H14,"=NO-Does not meet")</f>
        <v>0</v>
      </c>
      <c r="Q14" s="77">
        <f>COUNTIFS(C12:C12,"=Low",H14:H14,"=YES-Fully meets")</f>
        <v>0</v>
      </c>
      <c r="R14" s="77">
        <f>COUNTIFS(C12:C12,"=Low",H14:H14,"=YES-Partially meets")</f>
        <v>0</v>
      </c>
      <c r="S14" s="77">
        <f>COUNTIFS(C12:C12,"=Low",H14:H14,"=NO-Does not meet")</f>
        <v>0</v>
      </c>
      <c r="T14" s="76">
        <f>+(K14*Solution!$K$2)+(L14*Solution!$L$2)+(M14*Solution!$M$2)+(N14*Solution!$N$2)+(O14*Solution!$O$2)+(P14*Solution!$P$2)+(Q14*Solution!$Q$2)+(R14*Solution!$R$2)+(S14*Solution!$S$4)</f>
        <v>0</v>
      </c>
      <c r="U14" s="76">
        <f t="shared" si="0"/>
        <v>0</v>
      </c>
      <c r="V14" s="76">
        <f t="shared" si="4"/>
        <v>0</v>
      </c>
      <c r="W14" s="76">
        <f>IF(C12="High",$K$2,IF(C12="Medium",$N$2,0))</f>
        <v>5</v>
      </c>
      <c r="X14" s="79"/>
    </row>
    <row r="15" spans="1:24" s="13" customFormat="1" ht="65.25" customHeight="1" x14ac:dyDescent="0.2">
      <c r="A15" s="71" t="s">
        <v>56</v>
      </c>
      <c r="B15" s="96" t="s">
        <v>32</v>
      </c>
      <c r="C15" s="96" t="s">
        <v>33</v>
      </c>
      <c r="D15" s="72"/>
      <c r="E15" s="73"/>
      <c r="F15" s="99" t="s">
        <v>57</v>
      </c>
      <c r="G15" s="74"/>
      <c r="H15" s="75"/>
      <c r="I15" s="75"/>
      <c r="J15" s="75"/>
      <c r="K15" s="76"/>
      <c r="L15" s="76"/>
      <c r="M15" s="76"/>
      <c r="N15" s="77"/>
      <c r="O15" s="77"/>
      <c r="P15" s="77"/>
      <c r="Q15" s="77"/>
      <c r="R15" s="77"/>
      <c r="S15" s="77"/>
      <c r="T15" s="76"/>
      <c r="U15" s="76"/>
      <c r="V15" s="76"/>
      <c r="W15" s="76"/>
      <c r="X15" s="79"/>
    </row>
    <row r="16" spans="1:24" s="13" customFormat="1" ht="65.25" customHeight="1" x14ac:dyDescent="0.2">
      <c r="A16" s="71" t="s">
        <v>58</v>
      </c>
      <c r="B16" s="119" t="s">
        <v>32</v>
      </c>
      <c r="C16" s="119" t="s">
        <v>33</v>
      </c>
      <c r="D16" s="120"/>
      <c r="E16" s="121"/>
      <c r="F16" s="122" t="s">
        <v>59</v>
      </c>
      <c r="G16" s="74"/>
      <c r="H16" s="75"/>
      <c r="I16" s="75"/>
      <c r="J16" s="75"/>
      <c r="K16" s="76"/>
      <c r="L16" s="76"/>
      <c r="M16" s="76"/>
      <c r="N16" s="77"/>
      <c r="O16" s="77"/>
      <c r="P16" s="77"/>
      <c r="Q16" s="77"/>
      <c r="R16" s="77"/>
      <c r="S16" s="77"/>
      <c r="T16" s="76"/>
      <c r="U16" s="76"/>
      <c r="V16" s="76"/>
      <c r="W16" s="76"/>
      <c r="X16" s="79"/>
    </row>
    <row r="17" spans="1:24" s="13" customFormat="1" ht="65.25" customHeight="1" x14ac:dyDescent="0.2">
      <c r="A17" s="71" t="s">
        <v>60</v>
      </c>
      <c r="B17" s="94" t="s">
        <v>61</v>
      </c>
      <c r="C17" s="94" t="s">
        <v>33</v>
      </c>
      <c r="D17" s="106"/>
      <c r="E17" s="107"/>
      <c r="F17" s="98" t="s">
        <v>62</v>
      </c>
      <c r="G17" s="74"/>
      <c r="H17" s="75"/>
      <c r="I17" s="75"/>
      <c r="J17" s="75"/>
      <c r="K17" s="76"/>
      <c r="L17" s="76"/>
      <c r="M17" s="76"/>
      <c r="N17" s="77"/>
      <c r="O17" s="77"/>
      <c r="P17" s="77"/>
      <c r="Q17" s="77"/>
      <c r="R17" s="77"/>
      <c r="S17" s="77"/>
      <c r="T17" s="76"/>
      <c r="U17" s="76"/>
      <c r="V17" s="76"/>
      <c r="W17" s="76"/>
      <c r="X17" s="79"/>
    </row>
    <row r="18" spans="1:24" s="13" customFormat="1" ht="65.25" customHeight="1" x14ac:dyDescent="0.2">
      <c r="A18" s="71" t="s">
        <v>63</v>
      </c>
      <c r="B18" s="94" t="s">
        <v>64</v>
      </c>
      <c r="C18" s="94" t="s">
        <v>33</v>
      </c>
      <c r="D18" s="72"/>
      <c r="E18" s="73"/>
      <c r="F18" s="98" t="s">
        <v>65</v>
      </c>
      <c r="G18" s="74"/>
      <c r="H18" s="75"/>
      <c r="I18" s="75"/>
      <c r="J18" s="75"/>
      <c r="K18" s="76"/>
      <c r="L18" s="76"/>
      <c r="M18" s="76"/>
      <c r="N18" s="77"/>
      <c r="O18" s="77"/>
      <c r="P18" s="77"/>
      <c r="Q18" s="77"/>
      <c r="R18" s="77"/>
      <c r="S18" s="77"/>
      <c r="T18" s="76"/>
      <c r="U18" s="76"/>
      <c r="V18" s="76"/>
      <c r="W18" s="76"/>
      <c r="X18" s="79"/>
    </row>
    <row r="19" spans="1:24" s="13" customFormat="1" ht="65.25" customHeight="1" x14ac:dyDescent="0.2">
      <c r="A19" s="71" t="s">
        <v>66</v>
      </c>
      <c r="B19" s="94" t="s">
        <v>64</v>
      </c>
      <c r="C19" s="94" t="s">
        <v>33</v>
      </c>
      <c r="D19" s="91"/>
      <c r="E19" s="92"/>
      <c r="F19" s="98" t="s">
        <v>67</v>
      </c>
      <c r="G19" s="74"/>
      <c r="H19" s="75"/>
      <c r="I19" s="75"/>
      <c r="J19" s="75"/>
      <c r="K19" s="76"/>
      <c r="L19" s="76"/>
      <c r="M19" s="76"/>
      <c r="N19" s="77"/>
      <c r="O19" s="77"/>
      <c r="P19" s="77"/>
      <c r="Q19" s="77"/>
      <c r="R19" s="77"/>
      <c r="S19" s="77"/>
      <c r="T19" s="76"/>
      <c r="U19" s="76"/>
      <c r="V19" s="76"/>
      <c r="W19" s="76"/>
      <c r="X19" s="79"/>
    </row>
    <row r="20" spans="1:24" s="13" customFormat="1" ht="65.25" customHeight="1" x14ac:dyDescent="0.2">
      <c r="A20" s="71" t="s">
        <v>68</v>
      </c>
      <c r="B20" s="94" t="s">
        <v>64</v>
      </c>
      <c r="C20" s="94" t="s">
        <v>33</v>
      </c>
      <c r="D20" s="72"/>
      <c r="E20" s="73"/>
      <c r="F20" s="98" t="s">
        <v>69</v>
      </c>
      <c r="G20" s="74"/>
      <c r="H20" s="75"/>
      <c r="I20" s="75"/>
      <c r="J20" s="75"/>
      <c r="K20" s="76"/>
      <c r="L20" s="76"/>
      <c r="M20" s="76"/>
      <c r="N20" s="77"/>
      <c r="O20" s="77"/>
      <c r="P20" s="77"/>
      <c r="Q20" s="77"/>
      <c r="R20" s="77"/>
      <c r="S20" s="77"/>
      <c r="T20" s="76"/>
      <c r="U20" s="76"/>
      <c r="V20" s="76"/>
      <c r="W20" s="76"/>
      <c r="X20" s="79"/>
    </row>
    <row r="21" spans="1:24" s="13" customFormat="1" ht="65.25" customHeight="1" x14ac:dyDescent="0.2">
      <c r="A21" s="71" t="s">
        <v>70</v>
      </c>
      <c r="B21" s="94" t="s">
        <v>71</v>
      </c>
      <c r="C21" s="94" t="s">
        <v>33</v>
      </c>
      <c r="D21" s="72"/>
      <c r="E21" s="73"/>
      <c r="F21" s="98" t="s">
        <v>72</v>
      </c>
      <c r="G21" s="74"/>
      <c r="H21" s="75"/>
      <c r="I21" s="75"/>
      <c r="J21" s="75"/>
      <c r="K21" s="76"/>
      <c r="L21" s="76"/>
      <c r="M21" s="76"/>
      <c r="N21" s="77"/>
      <c r="O21" s="77"/>
      <c r="P21" s="77"/>
      <c r="Q21" s="77"/>
      <c r="R21" s="77"/>
      <c r="S21" s="77"/>
      <c r="T21" s="76"/>
      <c r="U21" s="76"/>
      <c r="V21" s="76"/>
      <c r="W21" s="76"/>
      <c r="X21" s="79"/>
    </row>
    <row r="22" spans="1:24" s="13" customFormat="1" ht="65.25" customHeight="1" x14ac:dyDescent="0.2">
      <c r="A22" s="71" t="s">
        <v>73</v>
      </c>
      <c r="B22" s="94" t="s">
        <v>71</v>
      </c>
      <c r="C22" s="94" t="s">
        <v>33</v>
      </c>
      <c r="D22" s="72"/>
      <c r="E22" s="73"/>
      <c r="F22" s="98" t="s">
        <v>74</v>
      </c>
      <c r="G22" s="74"/>
      <c r="H22" s="75"/>
      <c r="I22" s="75"/>
      <c r="J22" s="75"/>
      <c r="K22" s="76"/>
      <c r="L22" s="76"/>
      <c r="M22" s="76"/>
      <c r="N22" s="77"/>
      <c r="O22" s="77"/>
      <c r="P22" s="77"/>
      <c r="Q22" s="77"/>
      <c r="R22" s="77"/>
      <c r="S22" s="77"/>
      <c r="T22" s="76"/>
      <c r="U22" s="76"/>
      <c r="V22" s="76"/>
      <c r="W22" s="76"/>
      <c r="X22" s="79"/>
    </row>
    <row r="23" spans="1:24" s="13" customFormat="1" ht="65.25" customHeight="1" x14ac:dyDescent="0.2">
      <c r="A23" s="71" t="s">
        <v>75</v>
      </c>
      <c r="B23" s="94" t="s">
        <v>71</v>
      </c>
      <c r="C23" s="94" t="s">
        <v>33</v>
      </c>
      <c r="D23" s="72"/>
      <c r="E23" s="73"/>
      <c r="F23" s="98" t="s">
        <v>76</v>
      </c>
      <c r="G23" s="74"/>
      <c r="H23" s="75"/>
      <c r="I23" s="75"/>
      <c r="J23" s="75"/>
      <c r="K23" s="76"/>
      <c r="L23" s="76"/>
      <c r="M23" s="76"/>
      <c r="N23" s="77"/>
      <c r="O23" s="77"/>
      <c r="P23" s="77"/>
      <c r="Q23" s="77"/>
      <c r="R23" s="77"/>
      <c r="S23" s="77"/>
      <c r="T23" s="76"/>
      <c r="U23" s="76"/>
      <c r="V23" s="76"/>
      <c r="W23" s="76"/>
      <c r="X23" s="79"/>
    </row>
    <row r="24" spans="1:24" s="13" customFormat="1" ht="65.25" customHeight="1" x14ac:dyDescent="0.2">
      <c r="A24" s="71" t="s">
        <v>77</v>
      </c>
      <c r="B24" s="94" t="s">
        <v>71</v>
      </c>
      <c r="C24" s="94" t="s">
        <v>33</v>
      </c>
      <c r="D24" s="72"/>
      <c r="E24" s="73"/>
      <c r="F24" s="98" t="s">
        <v>78</v>
      </c>
      <c r="G24" s="74"/>
      <c r="H24" s="75"/>
      <c r="I24" s="75"/>
      <c r="J24" s="75"/>
      <c r="K24" s="76"/>
      <c r="L24" s="76"/>
      <c r="M24" s="76"/>
      <c r="N24" s="77"/>
      <c r="O24" s="77"/>
      <c r="P24" s="77"/>
      <c r="Q24" s="77"/>
      <c r="R24" s="77"/>
      <c r="S24" s="77"/>
      <c r="T24" s="76"/>
      <c r="U24" s="76"/>
      <c r="V24" s="76"/>
      <c r="W24" s="76"/>
      <c r="X24" s="79"/>
    </row>
    <row r="25" spans="1:24" s="13" customFormat="1" ht="65.25" customHeight="1" x14ac:dyDescent="0.2">
      <c r="A25" s="71" t="s">
        <v>79</v>
      </c>
      <c r="B25" s="94" t="s">
        <v>80</v>
      </c>
      <c r="C25" s="94" t="s">
        <v>33</v>
      </c>
      <c r="D25" s="72"/>
      <c r="E25" s="73"/>
      <c r="F25" s="98" t="s">
        <v>81</v>
      </c>
      <c r="G25" s="74"/>
      <c r="H25" s="75"/>
      <c r="I25" s="75"/>
      <c r="J25" s="75"/>
      <c r="K25" s="76"/>
      <c r="L25" s="76"/>
      <c r="M25" s="76"/>
      <c r="N25" s="77"/>
      <c r="O25" s="77"/>
      <c r="P25" s="77"/>
      <c r="Q25" s="77"/>
      <c r="R25" s="77"/>
      <c r="S25" s="77"/>
      <c r="T25" s="76"/>
      <c r="U25" s="76"/>
      <c r="V25" s="76"/>
      <c r="W25" s="76"/>
      <c r="X25" s="79"/>
    </row>
    <row r="26" spans="1:24" s="13" customFormat="1" ht="65.25" customHeight="1" x14ac:dyDescent="0.2">
      <c r="A26" s="71" t="s">
        <v>82</v>
      </c>
      <c r="B26" s="94" t="s">
        <v>80</v>
      </c>
      <c r="C26" s="94" t="s">
        <v>33</v>
      </c>
      <c r="D26" s="72"/>
      <c r="E26" s="73"/>
      <c r="F26" s="98" t="s">
        <v>83</v>
      </c>
      <c r="G26" s="74"/>
      <c r="H26" s="75"/>
      <c r="I26" s="75"/>
      <c r="J26" s="75"/>
      <c r="K26" s="76"/>
      <c r="L26" s="76"/>
      <c r="M26" s="76"/>
      <c r="N26" s="77"/>
      <c r="O26" s="77"/>
      <c r="P26" s="77"/>
      <c r="Q26" s="77"/>
      <c r="R26" s="77"/>
      <c r="S26" s="77"/>
      <c r="T26" s="76"/>
      <c r="U26" s="76"/>
      <c r="V26" s="76"/>
      <c r="W26" s="76"/>
      <c r="X26" s="79"/>
    </row>
    <row r="27" spans="1:24" s="13" customFormat="1" ht="65.25" customHeight="1" x14ac:dyDescent="0.2">
      <c r="A27" s="71" t="s">
        <v>84</v>
      </c>
      <c r="B27" s="113" t="s">
        <v>85</v>
      </c>
      <c r="C27" s="113" t="s">
        <v>33</v>
      </c>
      <c r="D27" s="91"/>
      <c r="E27" s="92"/>
      <c r="F27" s="114" t="s">
        <v>86</v>
      </c>
      <c r="G27" s="74"/>
      <c r="H27" s="75"/>
      <c r="I27" s="75"/>
      <c r="J27" s="75"/>
      <c r="K27" s="76"/>
      <c r="L27" s="76"/>
      <c r="M27" s="76"/>
      <c r="N27" s="77"/>
      <c r="O27" s="77"/>
      <c r="P27" s="77"/>
      <c r="Q27" s="77"/>
      <c r="R27" s="77"/>
      <c r="S27" s="77"/>
      <c r="T27" s="76"/>
      <c r="U27" s="76"/>
      <c r="V27" s="76"/>
      <c r="W27" s="76"/>
      <c r="X27" s="79"/>
    </row>
    <row r="28" spans="1:24" s="13" customFormat="1" ht="65.25" customHeight="1" x14ac:dyDescent="0.2">
      <c r="A28" s="111" t="s">
        <v>87</v>
      </c>
      <c r="B28" s="108"/>
      <c r="C28" s="108"/>
      <c r="D28" s="109"/>
      <c r="E28" s="110"/>
      <c r="F28" s="108"/>
      <c r="G28" s="112"/>
      <c r="H28" s="75"/>
      <c r="I28" s="75"/>
      <c r="J28" s="75"/>
      <c r="K28" s="76"/>
      <c r="L28" s="76"/>
      <c r="M28" s="76"/>
      <c r="N28" s="77"/>
      <c r="O28" s="77"/>
      <c r="P28" s="77"/>
      <c r="Q28" s="77"/>
      <c r="R28" s="77"/>
      <c r="S28" s="77"/>
      <c r="T28" s="76"/>
      <c r="U28" s="76"/>
      <c r="V28" s="76"/>
      <c r="W28" s="76"/>
      <c r="X28" s="79"/>
    </row>
    <row r="29" spans="1:24" s="13" customFormat="1" ht="65.25" customHeight="1" x14ac:dyDescent="0.2">
      <c r="A29" s="111" t="s">
        <v>88</v>
      </c>
      <c r="B29" s="108"/>
      <c r="C29" s="108"/>
      <c r="D29" s="109"/>
      <c r="E29" s="110"/>
      <c r="F29" s="108"/>
      <c r="G29" s="112"/>
      <c r="H29" s="75"/>
      <c r="I29" s="75"/>
      <c r="J29" s="75"/>
      <c r="K29" s="76"/>
      <c r="L29" s="76"/>
      <c r="M29" s="76"/>
      <c r="N29" s="77"/>
      <c r="O29" s="77"/>
      <c r="P29" s="77"/>
      <c r="Q29" s="77"/>
      <c r="R29" s="77"/>
      <c r="S29" s="77"/>
      <c r="T29" s="76"/>
      <c r="U29" s="76"/>
      <c r="V29" s="76"/>
      <c r="W29" s="76"/>
      <c r="X29" s="79"/>
    </row>
    <row r="30" spans="1:24" s="13" customFormat="1" ht="65.25" customHeight="1" x14ac:dyDescent="0.2">
      <c r="A30" s="71" t="s">
        <v>89</v>
      </c>
      <c r="B30" s="115"/>
      <c r="C30" s="115"/>
      <c r="D30" s="116"/>
      <c r="E30" s="117"/>
      <c r="F30" s="118"/>
      <c r="G30" s="74"/>
      <c r="H30" s="75"/>
      <c r="I30" s="75"/>
      <c r="J30" s="75"/>
      <c r="K30" s="76">
        <f>COUNTIFS(C13:C13,"=High",H30:H30,"=YES-Fully meets")</f>
        <v>0</v>
      </c>
      <c r="L30" s="76">
        <f>COUNTIFS(C13:C13,"=High",H30:H30,"=YES-Partially meets")</f>
        <v>0</v>
      </c>
      <c r="M30" s="76">
        <f>COUNTIFS(C13:C13,"=High",H30:H30,"=NO-Does not meet")</f>
        <v>0</v>
      </c>
      <c r="N30" s="77">
        <f>COUNTIFS(C13:C13,"=Medium",H30:H30,"=YES-Fully meets")</f>
        <v>0</v>
      </c>
      <c r="O30" s="77">
        <f>COUNTIFS(C13:C13,"=Medium",H30:H30,"=YES-Partially meets")</f>
        <v>0</v>
      </c>
      <c r="P30" s="77">
        <f>COUNTIFS(C13:C13,"=Medium",H30:H30,"=NO-Does not meet")</f>
        <v>0</v>
      </c>
      <c r="Q30" s="77">
        <f>COUNTIFS(C13:C13,"=Low",H30:H30,"=YES-Fully meets")</f>
        <v>0</v>
      </c>
      <c r="R30" s="77">
        <f>COUNTIFS(C13:C13,"=Low",H30:H30,"=YES-Partially meets")</f>
        <v>0</v>
      </c>
      <c r="S30" s="77">
        <f>COUNTIFS(C13:C13,"=Low",H30:H30,"=NO-Does not meet")</f>
        <v>0</v>
      </c>
      <c r="T30" s="76">
        <f>+(K30*Solution!$K$2)+(L30*Solution!$L$2)+(M30*Solution!$M$2)+(N30*Solution!$N$2)+(O30*Solution!$O$2)+(P30*Solution!$P$2)+(Q30*Solution!$Q$2)+(R30*Solution!$R$2)+(S30*Solution!$S$4)</f>
        <v>0</v>
      </c>
      <c r="U30" s="76">
        <f t="shared" si="0"/>
        <v>0</v>
      </c>
      <c r="V30" s="76">
        <f t="shared" si="4"/>
        <v>0</v>
      </c>
      <c r="W30" s="76">
        <f>IF(C13="High",$K$2,IF(C13="Medium",$N$2,0))</f>
        <v>0</v>
      </c>
      <c r="X30" s="79"/>
    </row>
    <row r="31" spans="1:24" s="13" customFormat="1" ht="65.25" customHeight="1" x14ac:dyDescent="0.2">
      <c r="A31" s="71" t="s">
        <v>90</v>
      </c>
      <c r="B31" s="94"/>
      <c r="C31" s="94"/>
      <c r="D31" s="72"/>
      <c r="E31" s="73"/>
      <c r="F31" s="98"/>
      <c r="G31" s="74"/>
      <c r="H31" s="75"/>
      <c r="I31" s="75"/>
      <c r="J31" s="75"/>
      <c r="K31" s="76">
        <f>COUNTIFS(C21:C21,"=High",H31:H31,"=YES-Fully meets")</f>
        <v>0</v>
      </c>
      <c r="L31" s="76">
        <f>COUNTIFS(C21:C21,"=High",H31:H31,"=YES-Partially meets")</f>
        <v>0</v>
      </c>
      <c r="M31" s="76">
        <f>COUNTIFS(C21:C21,"=High",H31:H31,"=NO-Does not meet")</f>
        <v>0</v>
      </c>
      <c r="N31" s="77">
        <f>COUNTIFS(C21:C21,"=Medium",H31:H31,"=YES-Fully meets")</f>
        <v>0</v>
      </c>
      <c r="O31" s="77">
        <f>COUNTIFS(C21:C21,"=Medium",H31:H31,"=YES-Partially meets")</f>
        <v>0</v>
      </c>
      <c r="P31" s="77">
        <f>COUNTIFS(C21:C21,"=Medium",H31:H31,"=NO-Does not meet")</f>
        <v>0</v>
      </c>
      <c r="Q31" s="77">
        <f>COUNTIFS(C21:C21,"=Low",H31:H31,"=YES-Fully meets")</f>
        <v>0</v>
      </c>
      <c r="R31" s="77">
        <f>COUNTIFS(C21:C21,"=Low",H31:H31,"=YES-Partially meets")</f>
        <v>0</v>
      </c>
      <c r="S31" s="77">
        <f>COUNTIFS(C21:C21,"=Low",H31:H31,"=NO-Does not meet")</f>
        <v>0</v>
      </c>
      <c r="T31" s="76">
        <f>+(K31*Solution!$K$2)+(L31*Solution!$L$2)+(M31*Solution!$M$2)+(N31*Solution!$N$2)+(O31*Solution!$O$2)+(P31*Solution!$P$2)+(Q31*Solution!$Q$2)+(R31*Solution!$R$2)+(S31*Solution!$S$4)</f>
        <v>0</v>
      </c>
      <c r="U31" s="76">
        <f t="shared" si="0"/>
        <v>0</v>
      </c>
      <c r="V31" s="76">
        <f t="shared" si="4"/>
        <v>0</v>
      </c>
      <c r="W31" s="76">
        <f>IF(C21="High",$K$2,IF(C21="Medium",$N$2,0))</f>
        <v>5</v>
      </c>
      <c r="X31" s="79"/>
    </row>
    <row r="32" spans="1:24" s="13" customFormat="1" ht="65.25" customHeight="1" x14ac:dyDescent="0.2">
      <c r="A32" s="71" t="s">
        <v>91</v>
      </c>
      <c r="B32" s="94"/>
      <c r="C32" s="94"/>
      <c r="D32" s="72"/>
      <c r="E32" s="73"/>
      <c r="F32" s="98"/>
      <c r="G32" s="74"/>
      <c r="H32" s="75"/>
      <c r="I32" s="75"/>
      <c r="J32" s="75"/>
      <c r="K32" s="76">
        <f>COUNTIFS(C22:C22,"=High",H32:H32,"=YES-Fully meets")</f>
        <v>0</v>
      </c>
      <c r="L32" s="76">
        <f>COUNTIFS(C22:C22,"=High",H32:H32,"=YES-Partially meets")</f>
        <v>0</v>
      </c>
      <c r="M32" s="76">
        <f>COUNTIFS(C22:C22,"=High",H32:H32,"=NO-Does not meet")</f>
        <v>0</v>
      </c>
      <c r="N32" s="77">
        <f>COUNTIFS(C22:C22,"=Medium",H32:H32,"=YES-Fully meets")</f>
        <v>0</v>
      </c>
      <c r="O32" s="77">
        <f>COUNTIFS(C22:C22,"=Medium",H32:H32,"=YES-Partially meets")</f>
        <v>0</v>
      </c>
      <c r="P32" s="77">
        <f>COUNTIFS(C22:C22,"=Medium",H32:H32,"=NO-Does not meet")</f>
        <v>0</v>
      </c>
      <c r="Q32" s="77">
        <f>COUNTIFS(C22:C22,"=Low",H32:H32,"=YES-Fully meets")</f>
        <v>0</v>
      </c>
      <c r="R32" s="77">
        <f>COUNTIFS(C22:C22,"=Low",H32:H32,"=YES-Partially meets")</f>
        <v>0</v>
      </c>
      <c r="S32" s="77">
        <f>COUNTIFS(C22:C22,"=Low",H32:H32,"=NO-Does not meet")</f>
        <v>0</v>
      </c>
      <c r="T32" s="76">
        <f>+(K32*Solution!$K$2)+(L32*Solution!$L$2)+(M32*Solution!$M$2)+(N32*Solution!$N$2)+(O32*Solution!$O$2)+(P32*Solution!$P$2)+(Q32*Solution!$Q$2)+(R32*Solution!$R$2)+(S32*Solution!$S$4)</f>
        <v>0</v>
      </c>
      <c r="U32" s="76">
        <f t="shared" si="0"/>
        <v>0</v>
      </c>
      <c r="V32" s="76">
        <f t="shared" si="4"/>
        <v>0</v>
      </c>
      <c r="W32" s="76">
        <f>IF(C22="High",$K$2,IF(C22="Medium",$N$2,0))</f>
        <v>5</v>
      </c>
      <c r="X32" s="79"/>
    </row>
    <row r="33" spans="1:24" s="13" customFormat="1" ht="65.25" customHeight="1" x14ac:dyDescent="0.25">
      <c r="A33" s="71" t="s">
        <v>92</v>
      </c>
      <c r="B33" s="73"/>
      <c r="C33" s="73"/>
      <c r="D33" s="104"/>
      <c r="F33" s="105"/>
      <c r="G33" s="74"/>
      <c r="H33" s="75"/>
      <c r="I33" s="75"/>
      <c r="J33" s="75"/>
      <c r="K33" s="76">
        <f>COUNTIFS(C23:C23,"=High",H33:H33,"=YES-Fully meets")</f>
        <v>0</v>
      </c>
      <c r="L33" s="76">
        <f>COUNTIFS(C23:C23,"=High",H33:H33,"=YES-Partially meets")</f>
        <v>0</v>
      </c>
      <c r="M33" s="76">
        <f>COUNTIFS(C23:C23,"=High",H33:H33,"=NO-Does not meet")</f>
        <v>0</v>
      </c>
      <c r="N33" s="77">
        <f>COUNTIFS(C23:C23,"=Medium",H33:H33,"=YES-Fully meets")</f>
        <v>0</v>
      </c>
      <c r="O33" s="77">
        <f>COUNTIFS(C23:C23,"=Medium",H33:H33,"=YES-Partially meets")</f>
        <v>0</v>
      </c>
      <c r="P33" s="77">
        <f>COUNTIFS(C23:C23,"=Medium",H33:H33,"=NO-Does not meet")</f>
        <v>0</v>
      </c>
      <c r="Q33" s="77">
        <f>COUNTIFS(C23:C23,"=Low",H33:H33,"=YES-Fully meets")</f>
        <v>0</v>
      </c>
      <c r="R33" s="77">
        <f>COUNTIFS(C23:C23,"=Low",H33:H33,"=YES-Partially meets")</f>
        <v>0</v>
      </c>
      <c r="S33" s="77">
        <f>COUNTIFS(C23:C23,"=Low",H33:H33,"=NO-Does not meet")</f>
        <v>0</v>
      </c>
      <c r="T33" s="76">
        <f>+(K33*Solution!$K$2)+(L33*Solution!$L$2)+(M33*Solution!$M$2)+(N33*Solution!$N$2)+(O33*Solution!$O$2)+(P33*Solution!$P$2)+(Q33*Solution!$Q$2)+(R33*Solution!$R$2)+(S33*Solution!$S$4)</f>
        <v>0</v>
      </c>
      <c r="U33" s="76">
        <f t="shared" si="0"/>
        <v>0</v>
      </c>
      <c r="V33" s="76">
        <f t="shared" ref="V33" si="5">+T33*U33</f>
        <v>0</v>
      </c>
      <c r="W33" s="76">
        <f>IF(C23="High",$K$2,IF(C23="Medium",$N$2,0))</f>
        <v>5</v>
      </c>
      <c r="X33" s="79"/>
    </row>
    <row r="34" spans="1:24" ht="18.75" x14ac:dyDescent="0.3">
      <c r="A34" s="80" t="s">
        <v>93</v>
      </c>
      <c r="B34" s="80"/>
      <c r="C34" s="81"/>
      <c r="D34" s="82"/>
      <c r="E34" s="81"/>
      <c r="F34" s="83"/>
      <c r="G34" s="84"/>
      <c r="H34" s="84"/>
      <c r="I34" s="85"/>
      <c r="J34" s="85"/>
      <c r="K34" s="86" t="e">
        <f t="shared" ref="K34:W34" si="6">SUM(K4:K33)</f>
        <v>#REF!</v>
      </c>
      <c r="L34" s="86" t="e">
        <f t="shared" si="6"/>
        <v>#REF!</v>
      </c>
      <c r="M34" s="86" t="e">
        <f t="shared" si="6"/>
        <v>#REF!</v>
      </c>
      <c r="N34" s="86" t="e">
        <f t="shared" si="6"/>
        <v>#REF!</v>
      </c>
      <c r="O34" s="86" t="e">
        <f t="shared" si="6"/>
        <v>#REF!</v>
      </c>
      <c r="P34" s="86" t="e">
        <f t="shared" si="6"/>
        <v>#REF!</v>
      </c>
      <c r="Q34" s="86" t="e">
        <f t="shared" si="6"/>
        <v>#REF!</v>
      </c>
      <c r="R34" s="86" t="e">
        <f t="shared" si="6"/>
        <v>#REF!</v>
      </c>
      <c r="S34" s="86" t="e">
        <f t="shared" si="6"/>
        <v>#REF!</v>
      </c>
      <c r="T34" s="86" t="e">
        <f t="shared" si="6"/>
        <v>#REF!</v>
      </c>
      <c r="U34" s="86">
        <f t="shared" si="6"/>
        <v>0</v>
      </c>
      <c r="V34" s="86" t="e">
        <f t="shared" si="6"/>
        <v>#REF!</v>
      </c>
      <c r="W34" s="86" t="e">
        <f t="shared" si="6"/>
        <v>#REF!</v>
      </c>
      <c r="X34" s="87"/>
    </row>
  </sheetData>
  <sheetProtection algorithmName="SHA-512" hashValue="4axyiL3zR+oA8k2/+uY9eZ7UxMvYP5IKZ94C3qG4WDq09LTVMhuRbCaCqGoLMJvteUBAs73/1INvGBxSHPZB0w==" saltValue="ndw6rHMTFQfhnQzegnuflg==" spinCount="100000" sheet="1" selectLockedCells="1"/>
  <sortState xmlns:xlrd2="http://schemas.microsoft.com/office/spreadsheetml/2017/richdata2" ref="A4:W33">
    <sortCondition ref="B4:B33"/>
    <sortCondition ref="A4:A33"/>
  </sortState>
  <mergeCells count="1">
    <mergeCell ref="H2:J2"/>
  </mergeCells>
  <phoneticPr fontId="34" type="noConversion"/>
  <conditionalFormatting sqref="C10:C25 C30:E31 C32 D11:E29 C27">
    <cfRule type="cellIs" dxfId="117" priority="524" operator="equal">
      <formula>"Minimal"</formula>
    </cfRule>
    <cfRule type="cellIs" dxfId="116" priority="523" operator="equal">
      <formula>"Not Needed"</formula>
    </cfRule>
  </conditionalFormatting>
  <conditionalFormatting sqref="C10:C25 D11:E29 C27 C30:E31 C32">
    <cfRule type="cellIs" dxfId="115" priority="526" stopIfTrue="1" operator="equal">
      <formula>"Highly Advantageous"</formula>
    </cfRule>
    <cfRule type="cellIs" dxfId="114" priority="525" stopIfTrue="1" operator="equal">
      <formula>"Extremely Advantageous"</formula>
    </cfRule>
  </conditionalFormatting>
  <conditionalFormatting sqref="C15:C27 D15:E29 C32:E32 C4:E14 C31:D31">
    <cfRule type="cellIs" dxfId="113" priority="486" stopIfTrue="1" operator="equal">
      <formula>"High"</formula>
    </cfRule>
  </conditionalFormatting>
  <conditionalFormatting sqref="C17 D20:E20">
    <cfRule type="cellIs" dxfId="112" priority="399" stopIfTrue="1" operator="equal">
      <formula>"Select from Drop Down List"</formula>
    </cfRule>
  </conditionalFormatting>
  <conditionalFormatting sqref="C17:C20 C31:D31 C32">
    <cfRule type="cellIs" dxfId="111" priority="488" stopIfTrue="1" operator="equal">
      <formula>"Select from Drop Down List"</formula>
    </cfRule>
    <cfRule type="cellIs" dxfId="110" priority="493" stopIfTrue="1" operator="equal">
      <formula>"Highly Advantageous"</formula>
    </cfRule>
    <cfRule type="cellIs" dxfId="109" priority="489" operator="equal">
      <formula>"Advantageous"</formula>
    </cfRule>
    <cfRule type="cellIs" dxfId="108" priority="490" operator="equal">
      <formula>"Not Needed"</formula>
    </cfRule>
    <cfRule type="cellIs" dxfId="107" priority="491" operator="equal">
      <formula>"Minimal"</formula>
    </cfRule>
    <cfRule type="cellIs" dxfId="106" priority="492" stopIfTrue="1" operator="equal">
      <formula>"Extremely Advantageous"</formula>
    </cfRule>
    <cfRule type="cellIs" dxfId="105" priority="487" stopIfTrue="1" operator="equal">
      <formula>"Exception"</formula>
    </cfRule>
  </conditionalFormatting>
  <conditionalFormatting sqref="C17:C20 C30:E31 C32 C27 D29:E29">
    <cfRule type="cellIs" dxfId="104" priority="522" operator="equal">
      <formula>"Advantageous"</formula>
    </cfRule>
  </conditionalFormatting>
  <conditionalFormatting sqref="C17:C20 C30:E31 C32">
    <cfRule type="cellIs" dxfId="103" priority="519" stopIfTrue="1" operator="equal">
      <formula>"High"</formula>
    </cfRule>
  </conditionalFormatting>
  <conditionalFormatting sqref="C24 C16:E16">
    <cfRule type="cellIs" dxfId="102" priority="362" operator="equal">
      <formula>"Minimal"</formula>
    </cfRule>
    <cfRule type="cellIs" dxfId="101" priority="360" operator="equal">
      <formula>"Advantageous"</formula>
    </cfRule>
    <cfRule type="cellIs" dxfId="100" priority="361" operator="equal">
      <formula>"Not Needed"</formula>
    </cfRule>
  </conditionalFormatting>
  <conditionalFormatting sqref="C24">
    <cfRule type="cellIs" dxfId="99" priority="358" stopIfTrue="1" operator="equal">
      <formula>"Exception"</formula>
    </cfRule>
    <cfRule type="cellIs" dxfId="98" priority="359" stopIfTrue="1" operator="equal">
      <formula>"Select from Drop Down List"</formula>
    </cfRule>
    <cfRule type="cellIs" dxfId="97" priority="363" stopIfTrue="1" operator="equal">
      <formula>"Extremely Advantageous"</formula>
    </cfRule>
    <cfRule type="cellIs" dxfId="96" priority="364" stopIfTrue="1" operator="equal">
      <formula>"Highly Advantageous"</formula>
    </cfRule>
  </conditionalFormatting>
  <conditionalFormatting sqref="C26:C27">
    <cfRule type="cellIs" dxfId="95" priority="1" stopIfTrue="1" operator="equal">
      <formula>"Exception"</formula>
    </cfRule>
    <cfRule type="cellIs" dxfId="94" priority="2" stopIfTrue="1" operator="equal">
      <formula>"Select from Drop Down List"</formula>
    </cfRule>
    <cfRule type="cellIs" dxfId="93" priority="3" operator="equal">
      <formula>"Advantageous"</formula>
    </cfRule>
    <cfRule type="cellIs" dxfId="92" priority="4" operator="equal">
      <formula>"Not Needed"</formula>
    </cfRule>
    <cfRule type="cellIs" dxfId="91" priority="5" operator="equal">
      <formula>"Minimal"</formula>
    </cfRule>
    <cfRule type="cellIs" dxfId="90" priority="6" stopIfTrue="1" operator="equal">
      <formula>"Extremely Advantageous"</formula>
    </cfRule>
    <cfRule type="cellIs" dxfId="89" priority="7" stopIfTrue="1" operator="equal">
      <formula>"Highly Advantageous"</formula>
    </cfRule>
  </conditionalFormatting>
  <conditionalFormatting sqref="C1:E4 C5:C9 D5:E10 C14:C15 C17 D17:E18 D20:E20">
    <cfRule type="cellIs" dxfId="88" priority="339" operator="equal">
      <formula>"Advantageous"</formula>
    </cfRule>
  </conditionalFormatting>
  <conditionalFormatting sqref="C1:E4 C5:C9 D5:E10 C14:C15 C17 D17:E20">
    <cfRule type="cellIs" dxfId="87" priority="341" operator="equal">
      <formula>"Minimal"</formula>
    </cfRule>
    <cfRule type="cellIs" dxfId="86" priority="340" operator="equal">
      <formula>"Not Needed"</formula>
    </cfRule>
  </conditionalFormatting>
  <conditionalFormatting sqref="C1:E4 C5:C9 D5:E10 C14:C15 C17 D18:E18 D20:E20">
    <cfRule type="cellIs" dxfId="85" priority="343" stopIfTrue="1" operator="equal">
      <formula>"Highly Advantageous"</formula>
    </cfRule>
    <cfRule type="cellIs" dxfId="84" priority="342" stopIfTrue="1" operator="equal">
      <formula>"Extremely Advantageous"</formula>
    </cfRule>
  </conditionalFormatting>
  <conditionalFormatting sqref="C4:E4 H4:J33 D5:E7 C5:C25 D8 E8:E9 D11:E28 C27 D29 C30:D31 C31:C32">
    <cfRule type="cellIs" dxfId="83" priority="454" stopIfTrue="1" operator="equal">
      <formula>"Select from Drop Down List"</formula>
    </cfRule>
  </conditionalFormatting>
  <conditionalFormatting sqref="C16:E16 D17:E17 D19:E19">
    <cfRule type="cellIs" dxfId="82" priority="872" stopIfTrue="1" operator="equal">
      <formula>"Highly Advantageous"</formula>
    </cfRule>
    <cfRule type="cellIs" dxfId="81" priority="868" stopIfTrue="1" operator="equal">
      <formula>"Exception"</formula>
    </cfRule>
    <cfRule type="cellIs" dxfId="80" priority="870" stopIfTrue="1" operator="equal">
      <formula>"Extremely Advantageous"</formula>
    </cfRule>
  </conditionalFormatting>
  <conditionalFormatting sqref="C32:E32 C16:E16">
    <cfRule type="cellIs" dxfId="79" priority="476" stopIfTrue="1" operator="equal">
      <formula>"Select from Drop Down List"</formula>
    </cfRule>
  </conditionalFormatting>
  <conditionalFormatting sqref="C32:E32">
    <cfRule type="cellIs" dxfId="78" priority="472" stopIfTrue="1" operator="equal">
      <formula>"Extremely Advantageous"</formula>
    </cfRule>
    <cfRule type="cellIs" dxfId="77" priority="469" operator="equal">
      <formula>"Advantageous"</formula>
    </cfRule>
    <cfRule type="cellIs" dxfId="76" priority="473" stopIfTrue="1" operator="equal">
      <formula>"Highly Advantageous"</formula>
    </cfRule>
    <cfRule type="cellIs" dxfId="75" priority="475" stopIfTrue="1" operator="equal">
      <formula>"Exception"</formula>
    </cfRule>
  </conditionalFormatting>
  <conditionalFormatting sqref="C34:E1048576 C10:C25 D11:E28 C27">
    <cfRule type="cellIs" dxfId="74" priority="856" operator="equal">
      <formula>"Advantageous"</formula>
    </cfRule>
  </conditionalFormatting>
  <conditionalFormatting sqref="C34:E1048576">
    <cfRule type="cellIs" dxfId="73" priority="839" operator="equal">
      <formula>"Minimal"</formula>
    </cfRule>
    <cfRule type="cellIs" dxfId="72" priority="838" operator="equal">
      <formula>"Not Needed"</formula>
    </cfRule>
    <cfRule type="cellIs" dxfId="71" priority="840" stopIfTrue="1" operator="equal">
      <formula>"Extremely Advantageous"</formula>
    </cfRule>
    <cfRule type="cellIs" dxfId="70" priority="841" stopIfTrue="1" operator="equal">
      <formula>"Highly Advantageous"</formula>
    </cfRule>
  </conditionalFormatting>
  <conditionalFormatting sqref="D9:D10 E10 D29 E29:E31">
    <cfRule type="cellIs" dxfId="69" priority="799" stopIfTrue="1" operator="equal">
      <formula>"Select from Drop Down List"</formula>
    </cfRule>
  </conditionalFormatting>
  <conditionalFormatting sqref="D15 C17:C20 D20:D22">
    <cfRule type="cellIs" dxfId="68" priority="374" stopIfTrue="1" operator="equal">
      <formula>"Exception"</formula>
    </cfRule>
    <cfRule type="cellIs" dxfId="67" priority="375" stopIfTrue="1" operator="equal">
      <formula>"Select from Drop Down List"</formula>
    </cfRule>
  </conditionalFormatting>
  <conditionalFormatting sqref="D15 C18:C20 D21:D22">
    <cfRule type="cellIs" dxfId="66" priority="372" stopIfTrue="1" operator="equal">
      <formula>"Highly Advantageous"</formula>
    </cfRule>
    <cfRule type="cellIs" dxfId="65" priority="369" operator="equal">
      <formula>"Not Needed"</formula>
    </cfRule>
    <cfRule type="cellIs" dxfId="64" priority="367" stopIfTrue="1" operator="equal">
      <formula>"Select from Drop Down List"</formula>
    </cfRule>
    <cfRule type="cellIs" dxfId="63" priority="366" stopIfTrue="1" operator="equal">
      <formula>"Exception"</formula>
    </cfRule>
    <cfRule type="cellIs" dxfId="62" priority="365" stopIfTrue="1" operator="equal">
      <formula>"High"</formula>
    </cfRule>
    <cfRule type="cellIs" dxfId="61" priority="370" operator="equal">
      <formula>"Minimal"</formula>
    </cfRule>
    <cfRule type="cellIs" dxfId="60" priority="371" stopIfTrue="1" operator="equal">
      <formula>"Extremely Advantageous"</formula>
    </cfRule>
  </conditionalFormatting>
  <conditionalFormatting sqref="D15 C18:C20 D21:E22">
    <cfRule type="cellIs" dxfId="59" priority="368" operator="equal">
      <formula>"Advantageous"</formula>
    </cfRule>
  </conditionalFormatting>
  <conditionalFormatting sqref="D20">
    <cfRule type="cellIs" dxfId="58" priority="396" stopIfTrue="1" operator="equal">
      <formula>"Highly Advantageous"</formula>
    </cfRule>
    <cfRule type="cellIs" dxfId="57" priority="393" operator="equal">
      <formula>"Not Needed"</formula>
    </cfRule>
    <cfRule type="cellIs" dxfId="56" priority="394" operator="equal">
      <formula>"Minimal"</formula>
    </cfRule>
    <cfRule type="cellIs" dxfId="55" priority="395" stopIfTrue="1" operator="equal">
      <formula>"Extremely Advantageous"</formula>
    </cfRule>
  </conditionalFormatting>
  <conditionalFormatting sqref="D29 E29:E31 D9:D10 E10">
    <cfRule type="cellIs" dxfId="54" priority="798" stopIfTrue="1" operator="equal">
      <formula>"Exception"</formula>
    </cfRule>
  </conditionalFormatting>
  <conditionalFormatting sqref="D29">
    <cfRule type="cellIs" dxfId="53" priority="644" stopIfTrue="1" operator="equal">
      <formula>"Highly Advantageous"</formula>
    </cfRule>
    <cfRule type="cellIs" dxfId="52" priority="643" stopIfTrue="1" operator="equal">
      <formula>"Extremely Advantageous"</formula>
    </cfRule>
    <cfRule type="cellIs" dxfId="51" priority="642" operator="equal">
      <formula>"Minimal"</formula>
    </cfRule>
    <cfRule type="cellIs" dxfId="50" priority="641" operator="equal">
      <formula>"Not Needed"</formula>
    </cfRule>
    <cfRule type="cellIs" dxfId="49" priority="640" operator="equal">
      <formula>"Advantageous"</formula>
    </cfRule>
    <cfRule type="cellIs" dxfId="48" priority="639" stopIfTrue="1" operator="equal">
      <formula>"High"</formula>
    </cfRule>
  </conditionalFormatting>
  <conditionalFormatting sqref="D15:E15 C17:C20 D20:D22">
    <cfRule type="cellIs" dxfId="47" priority="376" operator="equal">
      <formula>"Advantageous"</formula>
    </cfRule>
  </conditionalFormatting>
  <conditionalFormatting sqref="D15:E15 C17:C20 D21:E22 C32:E32">
    <cfRule type="cellIs" dxfId="46" priority="378" operator="equal">
      <formula>"Minimal"</formula>
    </cfRule>
    <cfRule type="cellIs" dxfId="45" priority="377" operator="equal">
      <formula>"Not Needed"</formula>
    </cfRule>
  </conditionalFormatting>
  <conditionalFormatting sqref="D15:E15 C17:C20 D21:E22">
    <cfRule type="cellIs" dxfId="44" priority="380" stopIfTrue="1" operator="equal">
      <formula>"Highly Advantageous"</formula>
    </cfRule>
    <cfRule type="cellIs" dxfId="43" priority="379" stopIfTrue="1" operator="equal">
      <formula>"Extremely Advantageous"</formula>
    </cfRule>
  </conditionalFormatting>
  <conditionalFormatting sqref="D20:E20 C17">
    <cfRule type="cellIs" dxfId="42" priority="398" stopIfTrue="1" operator="equal">
      <formula>"Exception"</formula>
    </cfRule>
  </conditionalFormatting>
  <conditionalFormatting sqref="E15 E21:E22">
    <cfRule type="cellIs" dxfId="41" priority="388" stopIfTrue="1" operator="equal">
      <formula>"Select from Drop Down List"</formula>
    </cfRule>
    <cfRule type="cellIs" dxfId="40" priority="387" stopIfTrue="1" operator="equal">
      <formula>"Exception"</formula>
    </cfRule>
  </conditionalFormatting>
  <conditionalFormatting sqref="F2">
    <cfRule type="cellIs" dxfId="39" priority="20" operator="equal">
      <formula>"Minimal"</formula>
    </cfRule>
    <cfRule type="cellIs" dxfId="38" priority="21" stopIfTrue="1" operator="equal">
      <formula>"Extremely Advantageous"</formula>
    </cfRule>
    <cfRule type="cellIs" dxfId="37" priority="22" stopIfTrue="1" operator="equal">
      <formula>"Highly Advantageous"</formula>
    </cfRule>
    <cfRule type="cellIs" dxfId="36" priority="19" operator="equal">
      <formula>"Not Needed"</formula>
    </cfRule>
    <cfRule type="cellIs" dxfId="35" priority="18" operator="equal">
      <formula>"Advantageous"</formula>
    </cfRule>
  </conditionalFormatting>
  <conditionalFormatting sqref="G4:G5 G10:G33">
    <cfRule type="expression" dxfId="34" priority="873" stopIfTrue="1">
      <formula>#REF!="YES-partially meets"</formula>
    </cfRule>
  </conditionalFormatting>
  <conditionalFormatting sqref="G6">
    <cfRule type="expression" dxfId="33" priority="809" stopIfTrue="1">
      <formula>#REF!="YES-partially meets"</formula>
    </cfRule>
  </conditionalFormatting>
  <conditionalFormatting sqref="G7">
    <cfRule type="expression" dxfId="32" priority="800" stopIfTrue="1">
      <formula>#REF!="YES-partially meets"</formula>
    </cfRule>
  </conditionalFormatting>
  <conditionalFormatting sqref="G8:G9">
    <cfRule type="expression" dxfId="31" priority="17" stopIfTrue="1">
      <formula>#REF!="YES-partially meets"</formula>
    </cfRule>
  </conditionalFormatting>
  <conditionalFormatting sqref="H64487:H64909">
    <cfRule type="cellIs" dxfId="30" priority="871" stopIfTrue="1" operator="equal">
      <formula>"Y"</formula>
    </cfRule>
  </conditionalFormatting>
  <conditionalFormatting sqref="H1:J1">
    <cfRule type="cellIs" dxfId="29" priority="855" stopIfTrue="1" operator="equal">
      <formula>"Select from Drop Down List"</formula>
    </cfRule>
  </conditionalFormatting>
  <conditionalFormatting sqref="H4:J33 C5:C25 D11:E28 C31:C32 C4:E4 D5:E7 D8 E8:E9 C27 D29 C30:D31">
    <cfRule type="cellIs" dxfId="28" priority="453" stopIfTrue="1" operator="equal">
      <formula>"Exception"</formula>
    </cfRule>
  </conditionalFormatting>
  <conditionalFormatting sqref="H6:J6">
    <cfRule type="cellIs" dxfId="27" priority="807" stopIfTrue="1" operator="equal">
      <formula>"Exception"</formula>
    </cfRule>
    <cfRule type="cellIs" dxfId="26" priority="808" stopIfTrue="1" operator="equal">
      <formula>"Select from Drop Down List"</formula>
    </cfRule>
  </conditionalFormatting>
  <conditionalFormatting sqref="H6:J7">
    <cfRule type="cellIs" dxfId="25" priority="805" stopIfTrue="1" operator="equal">
      <formula>"Select from Drop Down List"</formula>
    </cfRule>
  </conditionalFormatting>
  <conditionalFormatting sqref="H7:J7">
    <cfRule type="cellIs" dxfId="24" priority="804" stopIfTrue="1" operator="equal">
      <formula>"Exception"</formula>
    </cfRule>
  </conditionalFormatting>
  <conditionalFormatting sqref="H8:J8">
    <cfRule type="cellIs" dxfId="23" priority="444" stopIfTrue="1" operator="equal">
      <formula>"Select from Drop Down List"</formula>
    </cfRule>
    <cfRule type="cellIs" dxfId="22" priority="447" stopIfTrue="1" operator="equal">
      <formula>"Exception"</formula>
    </cfRule>
  </conditionalFormatting>
  <conditionalFormatting sqref="H8:J9">
    <cfRule type="cellIs" dxfId="21" priority="448" stopIfTrue="1" operator="equal">
      <formula>"Select from Drop Down List"</formula>
    </cfRule>
  </conditionalFormatting>
  <conditionalFormatting sqref="H9:J9">
    <cfRule type="cellIs" dxfId="20" priority="499" stopIfTrue="1" operator="equal">
      <formula>"Select from Drop Down List"</formula>
    </cfRule>
    <cfRule type="cellIs" dxfId="19" priority="498" stopIfTrue="1" operator="equal">
      <formula>"Exception"</formula>
    </cfRule>
  </conditionalFormatting>
  <conditionalFormatting sqref="I7:J7">
    <cfRule type="cellIs" dxfId="18" priority="802" stopIfTrue="1" operator="equal">
      <formula>"Exception"</formula>
    </cfRule>
    <cfRule type="cellIs" dxfId="17" priority="803" stopIfTrue="1" operator="equal">
      <formula>"Select from Drop Down List"</formula>
    </cfRule>
  </conditionalFormatting>
  <conditionalFormatting sqref="I8:J8">
    <cfRule type="cellIs" dxfId="16" priority="445" stopIfTrue="1" operator="equal">
      <formula>"Exception"</formula>
    </cfRule>
    <cfRule type="cellIs" dxfId="15" priority="446" stopIfTrue="1" operator="equal">
      <formula>"Select from Drop Down List"</formula>
    </cfRule>
  </conditionalFormatting>
  <conditionalFormatting sqref="I9:J9">
    <cfRule type="cellIs" dxfId="14" priority="496" stopIfTrue="1" operator="equal">
      <formula>"Exception"</formula>
    </cfRule>
    <cfRule type="cellIs" dxfId="13" priority="497" stopIfTrue="1" operator="equal">
      <formula>"Select from Drop Down List"</formula>
    </cfRule>
  </conditionalFormatting>
  <conditionalFormatting sqref="I34:J64486">
    <cfRule type="cellIs" dxfId="12" priority="797" stopIfTrue="1" operator="equal">
      <formula>"Select from Drop Down List"</formula>
    </cfRule>
  </conditionalFormatting>
  <conditionalFormatting sqref="I3:X3">
    <cfRule type="cellIs" dxfId="11" priority="829" stopIfTrue="1" operator="equal">
      <formula>"Select from Drop Down List"</formula>
    </cfRule>
  </conditionalFormatting>
  <conditionalFormatting sqref="J8">
    <cfRule type="cellIs" dxfId="10" priority="451" stopIfTrue="1" operator="equal">
      <formula>"Select from Drop Down List"</formula>
    </cfRule>
    <cfRule type="cellIs" dxfId="9" priority="450" stopIfTrue="1" operator="equal">
      <formula>"Exception"</formula>
    </cfRule>
    <cfRule type="cellIs" dxfId="8" priority="449" stopIfTrue="1" operator="equal">
      <formula>"Select from Drop Down List"</formula>
    </cfRule>
  </conditionalFormatting>
  <conditionalFormatting sqref="J9">
    <cfRule type="cellIs" dxfId="7" priority="502" stopIfTrue="1" operator="equal">
      <formula>"Select from Drop Down List"</formula>
    </cfRule>
    <cfRule type="cellIs" dxfId="6" priority="501" stopIfTrue="1" operator="equal">
      <formula>"Exception"</formula>
    </cfRule>
  </conditionalFormatting>
  <conditionalFormatting sqref="K64487:K1048576">
    <cfRule type="cellIs" dxfId="5" priority="857" stopIfTrue="1" operator="equal">
      <formula>"Select from Drop Down List"</formula>
    </cfRule>
  </conditionalFormatting>
  <dataValidations count="6">
    <dataValidation allowBlank="1" showInputMessage="1" showErrorMessage="1" errorTitle="Invalid specification type" error="Please enter a Specification type from the drop-down list." sqref="D1 D32:E32 D34:D1048576 D16:E19 D3:D31 E4:E31" xr:uid="{AC0941B3-DD0F-4588-9B51-A204DA77103D}"/>
    <dataValidation type="list" allowBlank="1" showInputMessage="1" showErrorMessage="1" errorTitle="Invalid specification type" error="Please enter a Specification type from the drop-down list." sqref="D2 F2" xr:uid="{FE448241-6E3D-4877-9C9A-B1C3AAEADC51}">
      <formula1>"Select one, Cloud, On-premise, Hybrid"</formula1>
    </dataValidation>
    <dataValidation type="list" allowBlank="1" showInputMessage="1" showErrorMessage="1" sqref="H4:H33" xr:uid="{7B224827-204F-4EFB-8DA8-E2F50352DAA5}">
      <formula1>"Select from drop down list, YES-Fully meets, YES-Partially meets, NO-Does not meet"</formula1>
    </dataValidation>
    <dataValidation type="list" allowBlank="1" showInputMessage="1" showErrorMessage="1" sqref="I4:I33" xr:uid="{8F6231E3-1413-4643-AF19-0D246F319CAA}">
      <formula1>"Select from drop down list, Production, Development, Roadmap, Not in any environment"</formula1>
    </dataValidation>
    <dataValidation type="list" allowBlank="1" showInputMessage="1" showErrorMessage="1" sqref="J4:J33" xr:uid="{E025B918-58A0-4CFC-9E9E-F1BA1A085E7A}">
      <formula1>"Select from drop down list, Base Pkg, Addl Module, 3rd Party, Configuration, Customization"</formula1>
    </dataValidation>
    <dataValidation type="list" allowBlank="1" showInputMessage="1" showErrorMessage="1" errorTitle="Invalid specification type" error="Please enter a Specification type from the drop-down list." sqref="C4:C27 C30:C32" xr:uid="{4D9C3B04-925E-49FC-8D0F-4935272327FE}">
      <formula1>"High, Medium, Low"</formula1>
    </dataValidation>
  </dataValidations>
  <pageMargins left="0.7" right="0.7" top="0.75" bottom="0.75" header="0.3" footer="0.3"/>
  <pageSetup scale="44" fitToHeight="0" orientation="landscape" r:id="rId1"/>
  <headerFooter>
    <oddHeader>&amp;L&amp;F&amp;R&amp;A</oddHeader>
    <oddFooter>&amp;L&amp;D&amp;C&amp;A&amp;RPage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D14D9-F0DF-43C0-BAC2-1A545FFE0BE5}">
  <sheetPr codeName="Sheet8">
    <pageSetUpPr fitToPage="1"/>
  </sheetPr>
  <dimension ref="A1:M8"/>
  <sheetViews>
    <sheetView zoomScale="90" zoomScaleNormal="90" workbookViewId="0">
      <selection activeCell="J2" sqref="J2"/>
    </sheetView>
  </sheetViews>
  <sheetFormatPr defaultRowHeight="15" x14ac:dyDescent="0.25"/>
  <cols>
    <col min="1" max="1" width="32.5703125" customWidth="1"/>
    <col min="2" max="13" width="14.7109375" customWidth="1"/>
  </cols>
  <sheetData>
    <row r="1" spans="1:13" ht="19.5" thickBot="1" x14ac:dyDescent="0.35">
      <c r="A1" s="37" t="s">
        <v>94</v>
      </c>
      <c r="B1" s="38"/>
      <c r="C1" s="38"/>
      <c r="D1" s="38"/>
      <c r="E1" s="38"/>
      <c r="F1" s="38"/>
      <c r="G1" s="39"/>
      <c r="H1" s="39"/>
      <c r="I1" s="39"/>
      <c r="J1" s="133" t="str">
        <f>+Solution!H2</f>
        <v>Company Name</v>
      </c>
      <c r="K1" s="134"/>
      <c r="L1" s="134"/>
      <c r="M1" s="135"/>
    </row>
    <row r="2" spans="1:13" ht="15.75" thickBot="1" x14ac:dyDescent="0.3">
      <c r="A2" s="40" t="s">
        <v>95</v>
      </c>
      <c r="B2" s="64" t="s">
        <v>96</v>
      </c>
      <c r="C2" s="41"/>
      <c r="D2" s="41"/>
      <c r="E2" s="41"/>
      <c r="F2" s="41"/>
      <c r="G2" s="42"/>
      <c r="H2" s="42"/>
      <c r="I2" s="42"/>
      <c r="J2" s="41"/>
      <c r="K2" s="41"/>
      <c r="L2" s="41"/>
      <c r="M2" s="43"/>
    </row>
    <row r="3" spans="1:13" ht="15.75" thickBot="1" x14ac:dyDescent="0.3">
      <c r="A3" s="40" t="s">
        <v>97</v>
      </c>
      <c r="B3" s="66">
        <v>30</v>
      </c>
      <c r="C3" s="41"/>
      <c r="D3" s="41"/>
      <c r="E3" s="41"/>
      <c r="F3" s="41"/>
      <c r="G3" s="42"/>
      <c r="H3" s="42"/>
      <c r="I3" s="42"/>
      <c r="J3" s="41"/>
      <c r="K3" s="41"/>
      <c r="L3" s="41"/>
      <c r="M3" s="43"/>
    </row>
    <row r="4" spans="1:13" ht="15.75" x14ac:dyDescent="0.25">
      <c r="A4" s="44" t="s">
        <v>98</v>
      </c>
      <c r="B4" s="136" t="s">
        <v>99</v>
      </c>
      <c r="C4" s="137"/>
      <c r="D4" s="137"/>
      <c r="E4" s="138"/>
      <c r="F4" s="139" t="s">
        <v>100</v>
      </c>
      <c r="G4" s="140"/>
      <c r="H4" s="140"/>
      <c r="I4" s="141"/>
      <c r="J4" s="139" t="s">
        <v>101</v>
      </c>
      <c r="K4" s="140"/>
      <c r="L4" s="140"/>
      <c r="M4" s="142"/>
    </row>
    <row r="5" spans="1:13" ht="15.75" thickBot="1" x14ac:dyDescent="0.3">
      <c r="A5" s="46"/>
      <c r="B5" s="88" t="s">
        <v>102</v>
      </c>
      <c r="C5" s="89" t="s">
        <v>103</v>
      </c>
      <c r="D5" s="89" t="s">
        <v>104</v>
      </c>
      <c r="E5" s="90" t="s">
        <v>105</v>
      </c>
      <c r="F5" s="47" t="s">
        <v>102</v>
      </c>
      <c r="G5" s="48" t="s">
        <v>103</v>
      </c>
      <c r="H5" s="48" t="s">
        <v>104</v>
      </c>
      <c r="I5" s="49" t="s">
        <v>106</v>
      </c>
      <c r="J5" s="47" t="s">
        <v>102</v>
      </c>
      <c r="K5" s="48" t="s">
        <v>103</v>
      </c>
      <c r="L5" s="48" t="s">
        <v>104</v>
      </c>
      <c r="M5" s="53" t="s">
        <v>106</v>
      </c>
    </row>
    <row r="6" spans="1:13" ht="15.75" thickBot="1" x14ac:dyDescent="0.3">
      <c r="A6" s="46"/>
      <c r="B6" s="62">
        <v>5</v>
      </c>
      <c r="C6" s="63">
        <v>3</v>
      </c>
      <c r="D6" s="63">
        <v>0</v>
      </c>
      <c r="E6" s="63">
        <f>MAX(B6:D6)</f>
        <v>5</v>
      </c>
      <c r="F6" s="62">
        <v>5</v>
      </c>
      <c r="G6" s="63">
        <v>3</v>
      </c>
      <c r="H6" s="63">
        <v>0</v>
      </c>
      <c r="I6" s="63">
        <f>MAX(F6:H6)</f>
        <v>5</v>
      </c>
      <c r="J6" s="47"/>
      <c r="K6" s="48"/>
      <c r="L6" s="48"/>
      <c r="M6" s="53"/>
    </row>
    <row r="7" spans="1:13" x14ac:dyDescent="0.25">
      <c r="A7" s="45" t="s">
        <v>107</v>
      </c>
      <c r="B7" s="50">
        <f>(COUNTIF(Solution!$C$4:$C$32,"High")*$B$6)</f>
        <v>115</v>
      </c>
      <c r="C7" s="51">
        <f>(COUNTIF(Solution!$C$4:$C$32,"Medium")*$C$6)</f>
        <v>0</v>
      </c>
      <c r="D7" s="51">
        <f>(COUNTIF(Solution!$C$4:$C$32,"Low"))*$D$6</f>
        <v>0</v>
      </c>
      <c r="E7" s="52">
        <f t="shared" ref="E7" si="0">SUM(B7:D7)</f>
        <v>115</v>
      </c>
      <c r="F7" s="50" t="e">
        <f>(SUMIF(Solution!$C$4:$C$32,"High",Solution!$V$4:$V$33))</f>
        <v>#REF!</v>
      </c>
      <c r="G7" s="51">
        <f>(SUMIF(Solution!$C$4:$C$32,"Medium",Solution!$V$4:$V$33))</f>
        <v>0</v>
      </c>
      <c r="H7" s="51">
        <f>(SUMIF(Solution!$C$4:$C$32,"Low",Solution!$V$4:$V$33))</f>
        <v>0</v>
      </c>
      <c r="I7" s="52" t="e">
        <f t="shared" ref="I7" si="1">SUM(F7:H7)</f>
        <v>#REF!</v>
      </c>
      <c r="J7" s="67" t="e">
        <f>IF(F7&gt;0,F7*($B$3/$E$8),0)</f>
        <v>#REF!</v>
      </c>
      <c r="K7" s="68">
        <f>IF(G7&gt;0,G7*($B$3/$E$8),0)</f>
        <v>0</v>
      </c>
      <c r="L7" s="51">
        <f>IF(H7&gt;0,H7*($B$3/$E$8),0)</f>
        <v>0</v>
      </c>
      <c r="M7" s="61" t="e">
        <f>SUM(J7:L7)</f>
        <v>#REF!</v>
      </c>
    </row>
    <row r="8" spans="1:13" ht="15.75" thickBot="1" x14ac:dyDescent="0.3">
      <c r="A8" s="56"/>
      <c r="B8" s="57">
        <f t="shared" ref="B8:M8" si="2">SUM(B7:B7)</f>
        <v>115</v>
      </c>
      <c r="C8" s="58">
        <f t="shared" si="2"/>
        <v>0</v>
      </c>
      <c r="D8" s="58">
        <f t="shared" si="2"/>
        <v>0</v>
      </c>
      <c r="E8" s="59">
        <f t="shared" si="2"/>
        <v>115</v>
      </c>
      <c r="F8" s="57" t="e">
        <f t="shared" si="2"/>
        <v>#REF!</v>
      </c>
      <c r="G8" s="58">
        <f t="shared" si="2"/>
        <v>0</v>
      </c>
      <c r="H8" s="58">
        <f t="shared" si="2"/>
        <v>0</v>
      </c>
      <c r="I8" s="59" t="e">
        <f t="shared" si="2"/>
        <v>#REF!</v>
      </c>
      <c r="J8" s="69" t="e">
        <f t="shared" si="2"/>
        <v>#REF!</v>
      </c>
      <c r="K8" s="70">
        <f t="shared" si="2"/>
        <v>0</v>
      </c>
      <c r="L8" s="58">
        <f t="shared" si="2"/>
        <v>0</v>
      </c>
      <c r="M8" s="60" t="e">
        <f t="shared" si="2"/>
        <v>#REF!</v>
      </c>
    </row>
  </sheetData>
  <sheetProtection selectLockedCells="1" selectUnlockedCells="1"/>
  <mergeCells count="4">
    <mergeCell ref="J1:M1"/>
    <mergeCell ref="B4:E4"/>
    <mergeCell ref="F4:I4"/>
    <mergeCell ref="J4:M4"/>
  </mergeCells>
  <conditionalFormatting sqref="B2">
    <cfRule type="cellIs" dxfId="4" priority="11" operator="equal">
      <formula>"Advantageous"</formula>
    </cfRule>
    <cfRule type="cellIs" dxfId="3" priority="12" operator="equal">
      <formula>"Not Needed"</formula>
    </cfRule>
    <cfRule type="cellIs" dxfId="2" priority="13" operator="equal">
      <formula>"Minimal"</formula>
    </cfRule>
    <cfRule type="cellIs" dxfId="1" priority="14" stopIfTrue="1" operator="equal">
      <formula>"Extremely Advantageous"</formula>
    </cfRule>
    <cfRule type="cellIs" dxfId="0" priority="15" stopIfTrue="1" operator="equal">
      <formula>"Highly Advantageous"</formula>
    </cfRule>
  </conditionalFormatting>
  <dataValidations count="2">
    <dataValidation allowBlank="1" showErrorMessage="1" errorTitle="Invalid specification type" error="Please enter a Specification type from the drop-down list." sqref="B2" xr:uid="{35948590-C276-4507-9DBB-95F580A4F1D9}"/>
    <dataValidation type="decimal" allowBlank="1" showInputMessage="1" showErrorMessage="1" promptTitle="Weight" prompt="Enter percentage of evaluation score." sqref="B3" xr:uid="{41B3BA11-2395-4AB6-9967-36181B8C8E72}">
      <formula1>0</formula1>
      <formula2>100</formula2>
    </dataValidation>
  </dataValidations>
  <pageMargins left="0.7" right="0.7" top="0.75" bottom="0.75" header="0.3" footer="0.3"/>
  <pageSetup paperSize="5" scale="76" orientation="landscape" r:id="rId1"/>
  <headerFooter>
    <oddHeader>&amp;F</oddHeader>
    <oddFooter>&amp;L&amp;A&amp;C&amp;B Confidential&amp;B&amp;RPage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EA0C40CB6F9C40A79A502ED97C98EC" ma:contentTypeVersion="6" ma:contentTypeDescription="Create a new document." ma:contentTypeScope="" ma:versionID="02710e05a58ff6da86982ff1a2419f78">
  <xsd:schema xmlns:xsd="http://www.w3.org/2001/XMLSchema" xmlns:xs="http://www.w3.org/2001/XMLSchema" xmlns:p="http://schemas.microsoft.com/office/2006/metadata/properties" xmlns:ns2="b54ce960-c536-4dfd-b78a-cc59af859fd2" xmlns:ns3="3b7bcb65-673a-4005-93c5-72adfd5a297c" targetNamespace="http://schemas.microsoft.com/office/2006/metadata/properties" ma:root="true" ma:fieldsID="c7bea5daeb2aa5745b4274cf7dfaa87b" ns2:_="" ns3:_="">
    <xsd:import namespace="b54ce960-c536-4dfd-b78a-cc59af859fd2"/>
    <xsd:import namespace="3b7bcb65-673a-4005-93c5-72adfd5a29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ce960-c536-4dfd-b78a-cc59af859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bcb65-673a-4005-93c5-72adfd5a29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6B7EC-311A-44EB-A674-C2A057CA2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ce960-c536-4dfd-b78a-cc59af859fd2"/>
    <ds:schemaRef ds:uri="3b7bcb65-673a-4005-93c5-72adfd5a29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2A932-834E-4524-8B57-32ACD995854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B7E292F-AAEC-499A-AAE3-B93E22B934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Functional Requirement Instruct</vt:lpstr>
      <vt:lpstr>Solution</vt:lpstr>
      <vt:lpstr>Scoring Summary</vt:lpstr>
      <vt:lpstr>'Functional Requirement Instruct'!Print_Area</vt:lpstr>
      <vt:lpstr>'Scoring Summary'!Print_Area</vt:lpstr>
      <vt:lpstr>Solution!Print_Area</vt:lpstr>
      <vt:lpstr>Solution!Print_Titles</vt:lpstr>
    </vt:vector>
  </TitlesOfParts>
  <Manager/>
  <Company>Gwinnett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Laurie</dc:creator>
  <cp:keywords/>
  <dc:description/>
  <cp:lastModifiedBy>Beauston, Casey</cp:lastModifiedBy>
  <cp:revision/>
  <dcterms:created xsi:type="dcterms:W3CDTF">2019-10-16T12:57:30Z</dcterms:created>
  <dcterms:modified xsi:type="dcterms:W3CDTF">2024-09-18T20:30:45Z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0x010100FEEA0C40CB6F9C40A79A502ED97C98EC</vt:lpwstr>
  </property>
</Properties>
</file>